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vecera\Desktop\2020 OZVZ\Radniční 13 rekonstrukce budovy\4. Soupis prací s výkazem výměr\"/>
    </mc:Choice>
  </mc:AlternateContent>
  <bookViews>
    <workbookView xWindow="0" yWindow="0" windowWidth="28800" windowHeight="11835"/>
  </bookViews>
  <sheets>
    <sheet name="Rekapitulace stavby" sheetId="1" r:id="rId1"/>
    <sheet name="200101 - Úprava objektu R..." sheetId="2" r:id="rId2"/>
    <sheet name="200101-D.1.1 - Architekto..." sheetId="3" r:id="rId3"/>
    <sheet name="200101-D.1.1.2 - Architek..." sheetId="4" r:id="rId4"/>
    <sheet name="200101-D.1.4.1 - Vytápění " sheetId="5" r:id="rId5"/>
    <sheet name="200101-D.1.4.2 - Zdravote..." sheetId="6" r:id="rId6"/>
    <sheet name="200101-D.1.4.3 - Vzduchot..." sheetId="7" r:id="rId7"/>
    <sheet name="200101-D.1.4.31 - Klimati..." sheetId="8" r:id="rId8"/>
    <sheet name="200101-D.1.4.4 - Elektron..." sheetId="9" r:id="rId9"/>
    <sheet name="200101-D.1.4.5 - Silnopro..." sheetId="10" r:id="rId10"/>
    <sheet name="200101-INT - Vybavení int..." sheetId="11" r:id="rId11"/>
    <sheet name="02 - Odbourání zídek a sa..." sheetId="12" r:id="rId12"/>
    <sheet name="Pokyny pro vyplnění" sheetId="13" r:id="rId13"/>
  </sheets>
  <definedNames>
    <definedName name="_xlnm._FilterDatabase" localSheetId="11" hidden="1">'02 - Odbourání zídek a sa...'!$C$87:$K$162</definedName>
    <definedName name="_xlnm._FilterDatabase" localSheetId="1" hidden="1">'200101 - Úprava objektu R...'!$C$76:$K$94</definedName>
    <definedName name="_xlnm._FilterDatabase" localSheetId="2" hidden="1">'200101-D.1.1 - Architekto...'!$C$94:$K$336</definedName>
    <definedName name="_xlnm._FilterDatabase" localSheetId="3" hidden="1">'200101-D.1.1.2 - Architek...'!$C$96:$K$435</definedName>
    <definedName name="_xlnm._FilterDatabase" localSheetId="4" hidden="1">'200101-D.1.4.1 - Vytápění '!$C$87:$K$193</definedName>
    <definedName name="_xlnm._FilterDatabase" localSheetId="5" hidden="1">'200101-D.1.4.2 - Zdravote...'!$C$90:$K$303</definedName>
    <definedName name="_xlnm._FilterDatabase" localSheetId="6" hidden="1">'200101-D.1.4.3 - Vzduchot...'!$C$81:$K$123</definedName>
    <definedName name="_xlnm._FilterDatabase" localSheetId="7" hidden="1">'200101-D.1.4.31 - Klimati...'!$C$83:$K$110</definedName>
    <definedName name="_xlnm._FilterDatabase" localSheetId="8" hidden="1">'200101-D.1.4.4 - Elektron...'!$C$80:$K$94</definedName>
    <definedName name="_xlnm._FilterDatabase" localSheetId="9" hidden="1">'200101-D.1.4.5 - Silnopro...'!$C$80:$K$93</definedName>
    <definedName name="_xlnm._FilterDatabase" localSheetId="10" hidden="1">'200101-INT - Vybavení int...'!$C$80:$K$89</definedName>
    <definedName name="_xlnm.Print_Titles" localSheetId="11">'02 - Odbourání zídek a sa...'!$87:$87</definedName>
    <definedName name="_xlnm.Print_Titles" localSheetId="1">'200101 - Úprava objektu R...'!$76:$76</definedName>
    <definedName name="_xlnm.Print_Titles" localSheetId="2">'200101-D.1.1 - Architekto...'!$94:$94</definedName>
    <definedName name="_xlnm.Print_Titles" localSheetId="3">'200101-D.1.1.2 - Architek...'!$96:$96</definedName>
    <definedName name="_xlnm.Print_Titles" localSheetId="4">'200101-D.1.4.1 - Vytápění '!$87:$87</definedName>
    <definedName name="_xlnm.Print_Titles" localSheetId="5">'200101-D.1.4.2 - Zdravote...'!$90:$90</definedName>
    <definedName name="_xlnm.Print_Titles" localSheetId="6">'200101-D.1.4.3 - Vzduchot...'!$81:$81</definedName>
    <definedName name="_xlnm.Print_Titles" localSheetId="7">'200101-D.1.4.31 - Klimati...'!$83:$83</definedName>
    <definedName name="_xlnm.Print_Titles" localSheetId="8">'200101-D.1.4.4 - Elektron...'!$80:$80</definedName>
    <definedName name="_xlnm.Print_Titles" localSheetId="9">'200101-D.1.4.5 - Silnopro...'!$80:$80</definedName>
    <definedName name="_xlnm.Print_Titles" localSheetId="10">'200101-INT - Vybavení int...'!$80:$80</definedName>
    <definedName name="_xlnm.Print_Titles" localSheetId="0">'Rekapitulace stavby'!$52:$52</definedName>
    <definedName name="_xlnm.Print_Area" localSheetId="11">'02 - Odbourání zídek a sa...'!$C$4:$J$39,'02 - Odbourání zídek a sa...'!$C$45:$J$69,'02 - Odbourání zídek a sa...'!$C$75:$K$162</definedName>
    <definedName name="_xlnm.Print_Area" localSheetId="1">'200101 - Úprava objektu R...'!$C$4:$J$37,'200101 - Úprava objektu R...'!$C$43:$J$60,'200101 - Úprava objektu R...'!$C$66:$K$94</definedName>
    <definedName name="_xlnm.Print_Area" localSheetId="2">'200101-D.1.1 - Architekto...'!$C$4:$J$39,'200101-D.1.1 - Architekto...'!$C$45:$J$76,'200101-D.1.1 - Architekto...'!$C$82:$K$336</definedName>
    <definedName name="_xlnm.Print_Area" localSheetId="3">'200101-D.1.1.2 - Architek...'!$C$4:$J$39,'200101-D.1.1.2 - Architek...'!$C$45:$J$78,'200101-D.1.1.2 - Architek...'!$C$84:$K$435</definedName>
    <definedName name="_xlnm.Print_Area" localSheetId="4">'200101-D.1.4.1 - Vytápění '!$C$4:$J$39,'200101-D.1.4.1 - Vytápění '!$C$45:$J$69,'200101-D.1.4.1 - Vytápění '!$C$75:$K$193</definedName>
    <definedName name="_xlnm.Print_Area" localSheetId="5">'200101-D.1.4.2 - Zdravote...'!$C$4:$J$39,'200101-D.1.4.2 - Zdravote...'!$C$45:$J$72,'200101-D.1.4.2 - Zdravote...'!$C$78:$K$303</definedName>
    <definedName name="_xlnm.Print_Area" localSheetId="6">'200101-D.1.4.3 - Vzduchot...'!$C$4:$J$39,'200101-D.1.4.3 - Vzduchot...'!$C$45:$J$63,'200101-D.1.4.3 - Vzduchot...'!$C$69:$K$123</definedName>
    <definedName name="_xlnm.Print_Area" localSheetId="7">'200101-D.1.4.31 - Klimati...'!$C$4:$J$39,'200101-D.1.4.31 - Klimati...'!$C$45:$J$65,'200101-D.1.4.31 - Klimati...'!$C$71:$K$110</definedName>
    <definedName name="_xlnm.Print_Area" localSheetId="8">'200101-D.1.4.4 - Elektron...'!$C$4:$J$39,'200101-D.1.4.4 - Elektron...'!$C$45:$J$62,'200101-D.1.4.4 - Elektron...'!$C$68:$K$94</definedName>
    <definedName name="_xlnm.Print_Area" localSheetId="9">'200101-D.1.4.5 - Silnopro...'!$C$4:$J$39,'200101-D.1.4.5 - Silnopro...'!$C$45:$J$62,'200101-D.1.4.5 - Silnopro...'!$C$68:$K$93</definedName>
    <definedName name="_xlnm.Print_Area" localSheetId="10">'200101-INT - Vybavení int...'!$C$4:$J$39,'200101-INT - Vybavení int...'!$C$45:$J$62,'200101-INT - Vybavení int...'!$C$68:$K$89</definedName>
    <definedName name="_xlnm.Print_Area" localSheetId="12">'Pokyny pro vyplnění'!$B$2:$K$71,'Pokyny pro vyplnění'!$B$74:$K$118,'Pokyny pro vyplnění'!$B$121:$K$161,'Pokyny pro vyplnění'!$B$164:$K$218</definedName>
    <definedName name="_xlnm.Print_Area" localSheetId="0">'Rekapitulace stavby'!$D$4:$AO$36,'Rekapitulace stavby'!$C$42:$AQ$66</definedName>
  </definedNames>
  <calcPr calcId="152511"/>
</workbook>
</file>

<file path=xl/calcChain.xml><?xml version="1.0" encoding="utf-8"?>
<calcChain xmlns="http://schemas.openxmlformats.org/spreadsheetml/2006/main">
  <c r="J37" i="12" l="1"/>
  <c r="J36" i="12"/>
  <c r="AY65" i="1"/>
  <c r="J35" i="12"/>
  <c r="AX65" i="1"/>
  <c r="BI162" i="12"/>
  <c r="BH162" i="12"/>
  <c r="BG162" i="12"/>
  <c r="BF162" i="12"/>
  <c r="T162" i="12"/>
  <c r="R162" i="12"/>
  <c r="P162" i="12"/>
  <c r="BI161" i="12"/>
  <c r="BH161" i="12"/>
  <c r="BG161" i="12"/>
  <c r="BF161" i="12"/>
  <c r="T161" i="12"/>
  <c r="R161" i="12"/>
  <c r="P161" i="12"/>
  <c r="BI158" i="12"/>
  <c r="BH158" i="12"/>
  <c r="BG158" i="12"/>
  <c r="BF158" i="12"/>
  <c r="T158" i="12"/>
  <c r="T157" i="12"/>
  <c r="R158" i="12"/>
  <c r="R157" i="12"/>
  <c r="P158" i="12"/>
  <c r="P157" i="12"/>
  <c r="BI155" i="12"/>
  <c r="BH155" i="12"/>
  <c r="BG155" i="12"/>
  <c r="BF155" i="12"/>
  <c r="T155" i="12"/>
  <c r="R155" i="12"/>
  <c r="P155" i="12"/>
  <c r="BI152" i="12"/>
  <c r="BH152" i="12"/>
  <c r="BG152" i="12"/>
  <c r="BF152" i="12"/>
  <c r="T152" i="12"/>
  <c r="R152" i="12"/>
  <c r="P152" i="12"/>
  <c r="BI150" i="12"/>
  <c r="BH150" i="12"/>
  <c r="BG150" i="12"/>
  <c r="BF150" i="12"/>
  <c r="T150" i="12"/>
  <c r="R150" i="12"/>
  <c r="P150" i="12"/>
  <c r="BI148" i="12"/>
  <c r="BH148" i="12"/>
  <c r="BG148" i="12"/>
  <c r="BF148" i="12"/>
  <c r="T148" i="12"/>
  <c r="R148" i="12"/>
  <c r="P148" i="12"/>
  <c r="BI145" i="12"/>
  <c r="BH145" i="12"/>
  <c r="BG145" i="12"/>
  <c r="BF145" i="12"/>
  <c r="T145" i="12"/>
  <c r="R145" i="12"/>
  <c r="P145" i="12"/>
  <c r="BI141" i="12"/>
  <c r="BH141" i="12"/>
  <c r="BG141" i="12"/>
  <c r="BF141" i="12"/>
  <c r="T141" i="12"/>
  <c r="R141" i="12"/>
  <c r="P141" i="12"/>
  <c r="BI136" i="12"/>
  <c r="BH136" i="12"/>
  <c r="BG136" i="12"/>
  <c r="BF136" i="12"/>
  <c r="T136" i="12"/>
  <c r="R136" i="12"/>
  <c r="P136" i="12"/>
  <c r="BI133" i="12"/>
  <c r="BH133" i="12"/>
  <c r="BG133" i="12"/>
  <c r="BF133" i="12"/>
  <c r="T133" i="12"/>
  <c r="R133" i="12"/>
  <c r="P133" i="12"/>
  <c r="BI127" i="12"/>
  <c r="BH127" i="12"/>
  <c r="BG127" i="12"/>
  <c r="BF127" i="12"/>
  <c r="T127" i="12"/>
  <c r="R127" i="12"/>
  <c r="P127" i="12"/>
  <c r="BI125" i="12"/>
  <c r="BH125" i="12"/>
  <c r="BG125" i="12"/>
  <c r="BF125" i="12"/>
  <c r="T125" i="12"/>
  <c r="R125" i="12"/>
  <c r="P125" i="12"/>
  <c r="BI122" i="12"/>
  <c r="BH122" i="12"/>
  <c r="BG122" i="12"/>
  <c r="BF122" i="12"/>
  <c r="T122" i="12"/>
  <c r="R122" i="12"/>
  <c r="P122" i="12"/>
  <c r="BI120" i="12"/>
  <c r="BH120" i="12"/>
  <c r="BG120" i="12"/>
  <c r="BF120" i="12"/>
  <c r="T120" i="12"/>
  <c r="R120" i="12"/>
  <c r="P120" i="12"/>
  <c r="BI119" i="12"/>
  <c r="BH119" i="12"/>
  <c r="BG119" i="12"/>
  <c r="BF119" i="12"/>
  <c r="T119" i="12"/>
  <c r="R119" i="12"/>
  <c r="P119" i="12"/>
  <c r="BI117" i="12"/>
  <c r="BH117" i="12"/>
  <c r="BG117" i="12"/>
  <c r="BF117" i="12"/>
  <c r="T117" i="12"/>
  <c r="R117" i="12"/>
  <c r="P117" i="12"/>
  <c r="BI114" i="12"/>
  <c r="BH114" i="12"/>
  <c r="BG114" i="12"/>
  <c r="BF114" i="12"/>
  <c r="T114" i="12"/>
  <c r="R114" i="12"/>
  <c r="P114" i="12"/>
  <c r="BI112" i="12"/>
  <c r="BH112" i="12"/>
  <c r="BG112" i="12"/>
  <c r="BF112" i="12"/>
  <c r="T112" i="12"/>
  <c r="R112" i="12"/>
  <c r="P112" i="12"/>
  <c r="BI109" i="12"/>
  <c r="BH109" i="12"/>
  <c r="BG109" i="12"/>
  <c r="BF109" i="12"/>
  <c r="T109" i="12"/>
  <c r="R109" i="12"/>
  <c r="P109" i="12"/>
  <c r="BI107" i="12"/>
  <c r="BH107" i="12"/>
  <c r="BG107" i="12"/>
  <c r="BF107" i="12"/>
  <c r="T107" i="12"/>
  <c r="R107" i="12"/>
  <c r="P107" i="12"/>
  <c r="BI104" i="12"/>
  <c r="BH104" i="12"/>
  <c r="BG104" i="12"/>
  <c r="BF104" i="12"/>
  <c r="T104" i="12"/>
  <c r="R104" i="12"/>
  <c r="P104" i="12"/>
  <c r="BI102" i="12"/>
  <c r="BH102" i="12"/>
  <c r="BG102" i="12"/>
  <c r="BF102" i="12"/>
  <c r="T102" i="12"/>
  <c r="R102" i="12"/>
  <c r="P102" i="12"/>
  <c r="BI101" i="12"/>
  <c r="BH101" i="12"/>
  <c r="BG101" i="12"/>
  <c r="BF101" i="12"/>
  <c r="T101" i="12"/>
  <c r="R101" i="12"/>
  <c r="P101" i="12"/>
  <c r="BI97" i="12"/>
  <c r="BH97" i="12"/>
  <c r="BG97" i="12"/>
  <c r="BF97" i="12"/>
  <c r="T97" i="12"/>
  <c r="R97" i="12"/>
  <c r="P97" i="12"/>
  <c r="BI95" i="12"/>
  <c r="BH95" i="12"/>
  <c r="BG95" i="12"/>
  <c r="BF95" i="12"/>
  <c r="T95" i="12"/>
  <c r="R95" i="12"/>
  <c r="P95" i="12"/>
  <c r="BI91" i="12"/>
  <c r="BH91" i="12"/>
  <c r="BG91" i="12"/>
  <c r="BF91" i="12"/>
  <c r="T91" i="12"/>
  <c r="R91" i="12"/>
  <c r="P91" i="12"/>
  <c r="F82" i="12"/>
  <c r="E80" i="12"/>
  <c r="F52" i="12"/>
  <c r="E50" i="12"/>
  <c r="J24" i="12"/>
  <c r="E24" i="12"/>
  <c r="J55" i="12" s="1"/>
  <c r="J23" i="12"/>
  <c r="J21" i="12"/>
  <c r="E21" i="12"/>
  <c r="J84" i="12" s="1"/>
  <c r="J20" i="12"/>
  <c r="J18" i="12"/>
  <c r="E18" i="12"/>
  <c r="F55" i="12" s="1"/>
  <c r="J17" i="12"/>
  <c r="J15" i="12"/>
  <c r="E15" i="12"/>
  <c r="F84" i="12" s="1"/>
  <c r="J14" i="12"/>
  <c r="J12" i="12"/>
  <c r="J82" i="12"/>
  <c r="E7" i="12"/>
  <c r="E78" i="12"/>
  <c r="J37" i="11"/>
  <c r="J36" i="11"/>
  <c r="AY64" i="1" s="1"/>
  <c r="J35" i="11"/>
  <c r="AX64" i="1" s="1"/>
  <c r="BI88" i="11"/>
  <c r="BH88" i="11"/>
  <c r="BG88" i="11"/>
  <c r="BF88" i="11"/>
  <c r="T88" i="11"/>
  <c r="R88" i="11"/>
  <c r="P88" i="11"/>
  <c r="BI86" i="11"/>
  <c r="BH86" i="11"/>
  <c r="BG86" i="11"/>
  <c r="BF86" i="11"/>
  <c r="T86" i="11"/>
  <c r="R86" i="11"/>
  <c r="P86" i="11"/>
  <c r="BI84" i="11"/>
  <c r="BH84" i="11"/>
  <c r="BG84" i="11"/>
  <c r="BF84" i="11"/>
  <c r="T84" i="11"/>
  <c r="R84" i="11"/>
  <c r="P84" i="11"/>
  <c r="F75" i="11"/>
  <c r="E73" i="11"/>
  <c r="F52" i="11"/>
  <c r="E50" i="11"/>
  <c r="J24" i="11"/>
  <c r="E24" i="11"/>
  <c r="J78" i="11" s="1"/>
  <c r="J23" i="11"/>
  <c r="J21" i="11"/>
  <c r="E21" i="11"/>
  <c r="J77" i="11" s="1"/>
  <c r="J20" i="11"/>
  <c r="J18" i="11"/>
  <c r="E18" i="11"/>
  <c r="F78" i="11" s="1"/>
  <c r="J17" i="11"/>
  <c r="J15" i="11"/>
  <c r="E15" i="11"/>
  <c r="F54" i="11" s="1"/>
  <c r="J14" i="11"/>
  <c r="J12" i="11"/>
  <c r="J75" i="11"/>
  <c r="E7" i="11"/>
  <c r="E71" i="11"/>
  <c r="J37" i="10"/>
  <c r="J36" i="10"/>
  <c r="AY63" i="1" s="1"/>
  <c r="J35" i="10"/>
  <c r="AX63" i="1" s="1"/>
  <c r="BI92" i="10"/>
  <c r="BH92" i="10"/>
  <c r="BG92" i="10"/>
  <c r="BF92" i="10"/>
  <c r="T92" i="10"/>
  <c r="R92" i="10"/>
  <c r="P92" i="10"/>
  <c r="BI90" i="10"/>
  <c r="BH90" i="10"/>
  <c r="BG90" i="10"/>
  <c r="BF90" i="10"/>
  <c r="T90" i="10"/>
  <c r="R90" i="10"/>
  <c r="P90" i="10"/>
  <c r="BI88" i="10"/>
  <c r="BH88" i="10"/>
  <c r="BG88" i="10"/>
  <c r="BF88" i="10"/>
  <c r="T88" i="10"/>
  <c r="R88" i="10"/>
  <c r="P88" i="10"/>
  <c r="BI87" i="10"/>
  <c r="BH87" i="10"/>
  <c r="BG87" i="10"/>
  <c r="BF87" i="10"/>
  <c r="T87" i="10"/>
  <c r="R87" i="10"/>
  <c r="P87" i="10"/>
  <c r="BI86" i="10"/>
  <c r="BH86" i="10"/>
  <c r="BG86" i="10"/>
  <c r="BF86" i="10"/>
  <c r="T86" i="10"/>
  <c r="R86" i="10"/>
  <c r="P86" i="10"/>
  <c r="BI85" i="10"/>
  <c r="BH85" i="10"/>
  <c r="BG85" i="10"/>
  <c r="BF85" i="10"/>
  <c r="T85" i="10"/>
  <c r="R85" i="10"/>
  <c r="P85" i="10"/>
  <c r="BI84" i="10"/>
  <c r="BH84" i="10"/>
  <c r="BG84" i="10"/>
  <c r="BF84" i="10"/>
  <c r="T84" i="10"/>
  <c r="R84" i="10"/>
  <c r="P84" i="10"/>
  <c r="F75" i="10"/>
  <c r="E73" i="10"/>
  <c r="F52" i="10"/>
  <c r="E50" i="10"/>
  <c r="J24" i="10"/>
  <c r="E24" i="10"/>
  <c r="J78" i="10" s="1"/>
  <c r="J23" i="10"/>
  <c r="J21" i="10"/>
  <c r="E21" i="10"/>
  <c r="J54" i="10" s="1"/>
  <c r="J20" i="10"/>
  <c r="J18" i="10"/>
  <c r="E18" i="10"/>
  <c r="F78" i="10" s="1"/>
  <c r="J17" i="10"/>
  <c r="J15" i="10"/>
  <c r="E15" i="10"/>
  <c r="F77" i="10" s="1"/>
  <c r="J14" i="10"/>
  <c r="J12" i="10"/>
  <c r="J75" i="10"/>
  <c r="E7" i="10"/>
  <c r="E71" i="10"/>
  <c r="J37" i="9"/>
  <c r="J36" i="9"/>
  <c r="AY62" i="1" s="1"/>
  <c r="J35" i="9"/>
  <c r="AX62" i="1" s="1"/>
  <c r="BI93" i="9"/>
  <c r="BH93" i="9"/>
  <c r="BG93" i="9"/>
  <c r="BF93" i="9"/>
  <c r="T93" i="9"/>
  <c r="R93" i="9"/>
  <c r="P93" i="9"/>
  <c r="BI91" i="9"/>
  <c r="BH91" i="9"/>
  <c r="BG91" i="9"/>
  <c r="BF91" i="9"/>
  <c r="T91" i="9"/>
  <c r="R91" i="9"/>
  <c r="P91" i="9"/>
  <c r="BI89" i="9"/>
  <c r="BH89" i="9"/>
  <c r="BG89" i="9"/>
  <c r="BF89" i="9"/>
  <c r="T89" i="9"/>
  <c r="R89" i="9"/>
  <c r="P89" i="9"/>
  <c r="BI88" i="9"/>
  <c r="BH88" i="9"/>
  <c r="BG88" i="9"/>
  <c r="BF88" i="9"/>
  <c r="T88" i="9"/>
  <c r="R88" i="9"/>
  <c r="P88" i="9"/>
  <c r="BI87" i="9"/>
  <c r="BH87" i="9"/>
  <c r="BG87" i="9"/>
  <c r="BF87" i="9"/>
  <c r="T87" i="9"/>
  <c r="R87" i="9"/>
  <c r="P87" i="9"/>
  <c r="BI86" i="9"/>
  <c r="BH86" i="9"/>
  <c r="BG86" i="9"/>
  <c r="BF86" i="9"/>
  <c r="T86" i="9"/>
  <c r="R86" i="9"/>
  <c r="P86" i="9"/>
  <c r="BI84" i="9"/>
  <c r="BH84" i="9"/>
  <c r="BG84" i="9"/>
  <c r="BF84" i="9"/>
  <c r="T84" i="9"/>
  <c r="R84" i="9"/>
  <c r="P84" i="9"/>
  <c r="F75" i="9"/>
  <c r="E73" i="9"/>
  <c r="F52" i="9"/>
  <c r="E50" i="9"/>
  <c r="J24" i="9"/>
  <c r="E24" i="9"/>
  <c r="J55" i="9" s="1"/>
  <c r="J23" i="9"/>
  <c r="J21" i="9"/>
  <c r="E21" i="9"/>
  <c r="J77" i="9" s="1"/>
  <c r="J20" i="9"/>
  <c r="J18" i="9"/>
  <c r="E18" i="9"/>
  <c r="F78" i="9" s="1"/>
  <c r="J17" i="9"/>
  <c r="J15" i="9"/>
  <c r="E15" i="9"/>
  <c r="F54" i="9" s="1"/>
  <c r="J14" i="9"/>
  <c r="J12" i="9"/>
  <c r="J52" i="9"/>
  <c r="E7" i="9"/>
  <c r="E48" i="9"/>
  <c r="J37" i="8"/>
  <c r="J36" i="8"/>
  <c r="AY61" i="1" s="1"/>
  <c r="J35" i="8"/>
  <c r="AX61" i="1" s="1"/>
  <c r="BI110" i="8"/>
  <c r="BH110" i="8"/>
  <c r="BG110" i="8"/>
  <c r="BF110" i="8"/>
  <c r="T110" i="8"/>
  <c r="T109" i="8" s="1"/>
  <c r="R110" i="8"/>
  <c r="R109" i="8" s="1"/>
  <c r="P110" i="8"/>
  <c r="P109" i="8" s="1"/>
  <c r="BI107" i="8"/>
  <c r="BH107" i="8"/>
  <c r="BG107" i="8"/>
  <c r="BF107" i="8"/>
  <c r="T107" i="8"/>
  <c r="R107" i="8"/>
  <c r="P107" i="8"/>
  <c r="BI106" i="8"/>
  <c r="BH106" i="8"/>
  <c r="BG106" i="8"/>
  <c r="BF106" i="8"/>
  <c r="T106" i="8"/>
  <c r="R106" i="8"/>
  <c r="P106" i="8"/>
  <c r="BI105" i="8"/>
  <c r="BH105" i="8"/>
  <c r="BG105" i="8"/>
  <c r="BF105" i="8"/>
  <c r="T105" i="8"/>
  <c r="R105" i="8"/>
  <c r="P105" i="8"/>
  <c r="BI104" i="8"/>
  <c r="BH104" i="8"/>
  <c r="BG104" i="8"/>
  <c r="BF104" i="8"/>
  <c r="T104" i="8"/>
  <c r="R104" i="8"/>
  <c r="P104" i="8"/>
  <c r="BI103" i="8"/>
  <c r="BH103" i="8"/>
  <c r="BG103" i="8"/>
  <c r="BF103" i="8"/>
  <c r="T103" i="8"/>
  <c r="R103" i="8"/>
  <c r="P103" i="8"/>
  <c r="BI102" i="8"/>
  <c r="BH102" i="8"/>
  <c r="BG102" i="8"/>
  <c r="BF102" i="8"/>
  <c r="T102" i="8"/>
  <c r="R102" i="8"/>
  <c r="P102" i="8"/>
  <c r="BI101" i="8"/>
  <c r="BH101" i="8"/>
  <c r="BG101" i="8"/>
  <c r="BF101" i="8"/>
  <c r="T101" i="8"/>
  <c r="R101" i="8"/>
  <c r="P101" i="8"/>
  <c r="BI100" i="8"/>
  <c r="BH100" i="8"/>
  <c r="BG100" i="8"/>
  <c r="BF100" i="8"/>
  <c r="T100" i="8"/>
  <c r="R100" i="8"/>
  <c r="P100" i="8"/>
  <c r="BI99" i="8"/>
  <c r="BH99" i="8"/>
  <c r="BG99" i="8"/>
  <c r="BF99" i="8"/>
  <c r="T99" i="8"/>
  <c r="R99" i="8"/>
  <c r="P99" i="8"/>
  <c r="BI98" i="8"/>
  <c r="BH98" i="8"/>
  <c r="BG98" i="8"/>
  <c r="BF98" i="8"/>
  <c r="T98" i="8"/>
  <c r="R98" i="8"/>
  <c r="P98" i="8"/>
  <c r="BI97" i="8"/>
  <c r="BH97" i="8"/>
  <c r="BG97" i="8"/>
  <c r="BF97" i="8"/>
  <c r="T97" i="8"/>
  <c r="R97" i="8"/>
  <c r="P97" i="8"/>
  <c r="BI96" i="8"/>
  <c r="BH96" i="8"/>
  <c r="BG96" i="8"/>
  <c r="BF96" i="8"/>
  <c r="T96" i="8"/>
  <c r="R96" i="8"/>
  <c r="P96" i="8"/>
  <c r="BI95" i="8"/>
  <c r="BH95" i="8"/>
  <c r="BG95" i="8"/>
  <c r="BF95" i="8"/>
  <c r="T95" i="8"/>
  <c r="R95" i="8"/>
  <c r="P95" i="8"/>
  <c r="BI94" i="8"/>
  <c r="BH94" i="8"/>
  <c r="BG94" i="8"/>
  <c r="BF94" i="8"/>
  <c r="T94" i="8"/>
  <c r="R94" i="8"/>
  <c r="P94" i="8"/>
  <c r="BI93" i="8"/>
  <c r="BH93" i="8"/>
  <c r="BG93" i="8"/>
  <c r="BF93" i="8"/>
  <c r="T93" i="8"/>
  <c r="R93" i="8"/>
  <c r="P93" i="8"/>
  <c r="BI92" i="8"/>
  <c r="BH92" i="8"/>
  <c r="BG92" i="8"/>
  <c r="BF92" i="8"/>
  <c r="T92" i="8"/>
  <c r="R92" i="8"/>
  <c r="P92" i="8"/>
  <c r="BI91" i="8"/>
  <c r="BH91" i="8"/>
  <c r="BG91" i="8"/>
  <c r="BF91" i="8"/>
  <c r="T91" i="8"/>
  <c r="R91" i="8"/>
  <c r="P91" i="8"/>
  <c r="BI90" i="8"/>
  <c r="BH90" i="8"/>
  <c r="BG90" i="8"/>
  <c r="BF90" i="8"/>
  <c r="T90" i="8"/>
  <c r="R90" i="8"/>
  <c r="P90" i="8"/>
  <c r="BI87" i="8"/>
  <c r="BH87" i="8"/>
  <c r="BG87" i="8"/>
  <c r="BF87" i="8"/>
  <c r="T87" i="8"/>
  <c r="T86" i="8" s="1"/>
  <c r="T85" i="8" s="1"/>
  <c r="R87" i="8"/>
  <c r="R86" i="8"/>
  <c r="R85" i="8" s="1"/>
  <c r="P87" i="8"/>
  <c r="P86" i="8" s="1"/>
  <c r="P85" i="8" s="1"/>
  <c r="F78" i="8"/>
  <c r="E76" i="8"/>
  <c r="F52" i="8"/>
  <c r="E50" i="8"/>
  <c r="J24" i="8"/>
  <c r="E24" i="8"/>
  <c r="J81" i="8" s="1"/>
  <c r="J23" i="8"/>
  <c r="J21" i="8"/>
  <c r="E21" i="8"/>
  <c r="J54" i="8" s="1"/>
  <c r="J20" i="8"/>
  <c r="J18" i="8"/>
  <c r="E18" i="8"/>
  <c r="F81" i="8" s="1"/>
  <c r="J17" i="8"/>
  <c r="J15" i="8"/>
  <c r="E15" i="8"/>
  <c r="F80" i="8" s="1"/>
  <c r="J14" i="8"/>
  <c r="J12" i="8"/>
  <c r="J52" i="8"/>
  <c r="E7" i="8"/>
  <c r="E74" i="8"/>
  <c r="J37" i="7"/>
  <c r="J36" i="7"/>
  <c r="AY60" i="1" s="1"/>
  <c r="J35" i="7"/>
  <c r="AX60" i="1" s="1"/>
  <c r="BI123" i="7"/>
  <c r="BH123" i="7"/>
  <c r="BG123" i="7"/>
  <c r="BF123" i="7"/>
  <c r="T123" i="7"/>
  <c r="T122" i="7" s="1"/>
  <c r="R123" i="7"/>
  <c r="R122" i="7" s="1"/>
  <c r="P123" i="7"/>
  <c r="P122" i="7" s="1"/>
  <c r="BI121" i="7"/>
  <c r="BH121" i="7"/>
  <c r="BG121" i="7"/>
  <c r="BF121" i="7"/>
  <c r="T121" i="7"/>
  <c r="R121" i="7"/>
  <c r="P121" i="7"/>
  <c r="BI120" i="7"/>
  <c r="BH120" i="7"/>
  <c r="BG120" i="7"/>
  <c r="BF120" i="7"/>
  <c r="T120" i="7"/>
  <c r="R120" i="7"/>
  <c r="P120" i="7"/>
  <c r="BI119" i="7"/>
  <c r="BH119" i="7"/>
  <c r="BG119" i="7"/>
  <c r="BF119" i="7"/>
  <c r="T119" i="7"/>
  <c r="R119" i="7"/>
  <c r="P119" i="7"/>
  <c r="BI118" i="7"/>
  <c r="BH118" i="7"/>
  <c r="BG118" i="7"/>
  <c r="BF118" i="7"/>
  <c r="T118" i="7"/>
  <c r="R118" i="7"/>
  <c r="P118" i="7"/>
  <c r="BI117" i="7"/>
  <c r="BH117" i="7"/>
  <c r="BG117" i="7"/>
  <c r="BF117" i="7"/>
  <c r="T117" i="7"/>
  <c r="R117" i="7"/>
  <c r="P117" i="7"/>
  <c r="BI116" i="7"/>
  <c r="BH116" i="7"/>
  <c r="BG116" i="7"/>
  <c r="BF116" i="7"/>
  <c r="T116" i="7"/>
  <c r="R116" i="7"/>
  <c r="P116" i="7"/>
  <c r="BI115" i="7"/>
  <c r="BH115" i="7"/>
  <c r="BG115" i="7"/>
  <c r="BF115" i="7"/>
  <c r="T115" i="7"/>
  <c r="R115" i="7"/>
  <c r="P115" i="7"/>
  <c r="BI114" i="7"/>
  <c r="BH114" i="7"/>
  <c r="BG114" i="7"/>
  <c r="BF114" i="7"/>
  <c r="T114" i="7"/>
  <c r="R114" i="7"/>
  <c r="P114" i="7"/>
  <c r="BI113" i="7"/>
  <c r="BH113" i="7"/>
  <c r="BG113" i="7"/>
  <c r="BF113" i="7"/>
  <c r="T113" i="7"/>
  <c r="R113" i="7"/>
  <c r="P113" i="7"/>
  <c r="BI112" i="7"/>
  <c r="BH112" i="7"/>
  <c r="BG112" i="7"/>
  <c r="BF112" i="7"/>
  <c r="T112" i="7"/>
  <c r="R112" i="7"/>
  <c r="P112" i="7"/>
  <c r="BI111" i="7"/>
  <c r="BH111" i="7"/>
  <c r="BG111" i="7"/>
  <c r="BF111" i="7"/>
  <c r="T111" i="7"/>
  <c r="R111" i="7"/>
  <c r="P111" i="7"/>
  <c r="BI110" i="7"/>
  <c r="BH110" i="7"/>
  <c r="BG110" i="7"/>
  <c r="BF110" i="7"/>
  <c r="T110" i="7"/>
  <c r="R110" i="7"/>
  <c r="P110" i="7"/>
  <c r="BI109" i="7"/>
  <c r="BH109" i="7"/>
  <c r="BG109" i="7"/>
  <c r="BF109" i="7"/>
  <c r="T109" i="7"/>
  <c r="R109" i="7"/>
  <c r="P109" i="7"/>
  <c r="BI108" i="7"/>
  <c r="BH108" i="7"/>
  <c r="BG108" i="7"/>
  <c r="BF108" i="7"/>
  <c r="T108" i="7"/>
  <c r="R108" i="7"/>
  <c r="P108" i="7"/>
  <c r="BI107" i="7"/>
  <c r="BH107" i="7"/>
  <c r="BG107" i="7"/>
  <c r="BF107" i="7"/>
  <c r="T107" i="7"/>
  <c r="R107" i="7"/>
  <c r="P107" i="7"/>
  <c r="BI106" i="7"/>
  <c r="BH106" i="7"/>
  <c r="BG106" i="7"/>
  <c r="BF106" i="7"/>
  <c r="T106" i="7"/>
  <c r="R106" i="7"/>
  <c r="P106" i="7"/>
  <c r="BI105" i="7"/>
  <c r="BH105" i="7"/>
  <c r="BG105" i="7"/>
  <c r="BF105" i="7"/>
  <c r="T105" i="7"/>
  <c r="R105" i="7"/>
  <c r="P105" i="7"/>
  <c r="BI104" i="7"/>
  <c r="BH104" i="7"/>
  <c r="BG104" i="7"/>
  <c r="BF104" i="7"/>
  <c r="T104" i="7"/>
  <c r="R104" i="7"/>
  <c r="P104" i="7"/>
  <c r="BI103" i="7"/>
  <c r="BH103" i="7"/>
  <c r="BG103" i="7"/>
  <c r="BF103" i="7"/>
  <c r="T103" i="7"/>
  <c r="R103" i="7"/>
  <c r="P103" i="7"/>
  <c r="BI102" i="7"/>
  <c r="BH102" i="7"/>
  <c r="BG102" i="7"/>
  <c r="BF102" i="7"/>
  <c r="T102" i="7"/>
  <c r="R102" i="7"/>
  <c r="P102" i="7"/>
  <c r="BI101" i="7"/>
  <c r="BH101" i="7"/>
  <c r="BG101" i="7"/>
  <c r="BF101" i="7"/>
  <c r="T101" i="7"/>
  <c r="R101" i="7"/>
  <c r="P101" i="7"/>
  <c r="BI100" i="7"/>
  <c r="BH100" i="7"/>
  <c r="BG100" i="7"/>
  <c r="BF100" i="7"/>
  <c r="T100" i="7"/>
  <c r="R100" i="7"/>
  <c r="P100" i="7"/>
  <c r="BI99" i="7"/>
  <c r="BH99" i="7"/>
  <c r="BG99" i="7"/>
  <c r="BF99" i="7"/>
  <c r="T99" i="7"/>
  <c r="R99" i="7"/>
  <c r="P99" i="7"/>
  <c r="BI98" i="7"/>
  <c r="BH98" i="7"/>
  <c r="BG98" i="7"/>
  <c r="BF98" i="7"/>
  <c r="T98" i="7"/>
  <c r="R98" i="7"/>
  <c r="P98" i="7"/>
  <c r="BI97" i="7"/>
  <c r="BH97" i="7"/>
  <c r="BG97" i="7"/>
  <c r="BF97" i="7"/>
  <c r="T97" i="7"/>
  <c r="R97" i="7"/>
  <c r="P97" i="7"/>
  <c r="BI96" i="7"/>
  <c r="BH96" i="7"/>
  <c r="BG96" i="7"/>
  <c r="BF96" i="7"/>
  <c r="T96" i="7"/>
  <c r="R96" i="7"/>
  <c r="P96" i="7"/>
  <c r="BI95" i="7"/>
  <c r="BH95" i="7"/>
  <c r="BG95" i="7"/>
  <c r="BF95" i="7"/>
  <c r="T95" i="7"/>
  <c r="R95" i="7"/>
  <c r="P95" i="7"/>
  <c r="BI93" i="7"/>
  <c r="BH93" i="7"/>
  <c r="BG93" i="7"/>
  <c r="BF93" i="7"/>
  <c r="T93" i="7"/>
  <c r="R93" i="7"/>
  <c r="P93" i="7"/>
  <c r="BI91" i="7"/>
  <c r="BH91" i="7"/>
  <c r="BG91" i="7"/>
  <c r="BF91" i="7"/>
  <c r="T91" i="7"/>
  <c r="R91" i="7"/>
  <c r="P91" i="7"/>
  <c r="BI90" i="7"/>
  <c r="BH90" i="7"/>
  <c r="BG90" i="7"/>
  <c r="BF90" i="7"/>
  <c r="T90" i="7"/>
  <c r="R90" i="7"/>
  <c r="P90" i="7"/>
  <c r="BI89" i="7"/>
  <c r="BH89" i="7"/>
  <c r="BG89" i="7"/>
  <c r="BF89" i="7"/>
  <c r="T89" i="7"/>
  <c r="R89" i="7"/>
  <c r="P89" i="7"/>
  <c r="BI88" i="7"/>
  <c r="BH88" i="7"/>
  <c r="BG88" i="7"/>
  <c r="BF88" i="7"/>
  <c r="T88" i="7"/>
  <c r="R88" i="7"/>
  <c r="P88" i="7"/>
  <c r="BI87" i="7"/>
  <c r="BH87" i="7"/>
  <c r="BG87" i="7"/>
  <c r="BF87" i="7"/>
  <c r="T87" i="7"/>
  <c r="R87" i="7"/>
  <c r="P87" i="7"/>
  <c r="BI86" i="7"/>
  <c r="BH86" i="7"/>
  <c r="BG86" i="7"/>
  <c r="BF86" i="7"/>
  <c r="T86" i="7"/>
  <c r="R86" i="7"/>
  <c r="P86" i="7"/>
  <c r="BI85" i="7"/>
  <c r="BH85" i="7"/>
  <c r="BG85" i="7"/>
  <c r="BF85" i="7"/>
  <c r="T85" i="7"/>
  <c r="R85" i="7"/>
  <c r="P85" i="7"/>
  <c r="F76" i="7"/>
  <c r="E74" i="7"/>
  <c r="F52" i="7"/>
  <c r="E50" i="7"/>
  <c r="J24" i="7"/>
  <c r="E24" i="7"/>
  <c r="J55" i="7" s="1"/>
  <c r="J23" i="7"/>
  <c r="J21" i="7"/>
  <c r="E21" i="7"/>
  <c r="J78" i="7" s="1"/>
  <c r="J20" i="7"/>
  <c r="J18" i="7"/>
  <c r="E18" i="7"/>
  <c r="F79" i="7" s="1"/>
  <c r="J17" i="7"/>
  <c r="J15" i="7"/>
  <c r="E15" i="7"/>
  <c r="F78" i="7" s="1"/>
  <c r="J14" i="7"/>
  <c r="J12" i="7"/>
  <c r="J52" i="7"/>
  <c r="E7" i="7"/>
  <c r="E72" i="7"/>
  <c r="J37" i="6"/>
  <c r="J36" i="6"/>
  <c r="AY59" i="1" s="1"/>
  <c r="J35" i="6"/>
  <c r="AX59" i="1" s="1"/>
  <c r="BI303" i="6"/>
  <c r="BH303" i="6"/>
  <c r="BG303" i="6"/>
  <c r="BF303" i="6"/>
  <c r="T303" i="6"/>
  <c r="R303" i="6"/>
  <c r="P303" i="6"/>
  <c r="BI302" i="6"/>
  <c r="BH302" i="6"/>
  <c r="BG302" i="6"/>
  <c r="BF302" i="6"/>
  <c r="T302" i="6"/>
  <c r="R302" i="6"/>
  <c r="P302" i="6"/>
  <c r="BI299" i="6"/>
  <c r="BH299" i="6"/>
  <c r="BG299" i="6"/>
  <c r="BF299" i="6"/>
  <c r="T299" i="6"/>
  <c r="R299" i="6"/>
  <c r="P299" i="6"/>
  <c r="BI297" i="6"/>
  <c r="BH297" i="6"/>
  <c r="BG297" i="6"/>
  <c r="BF297" i="6"/>
  <c r="T297" i="6"/>
  <c r="R297" i="6"/>
  <c r="P297" i="6"/>
  <c r="BI294" i="6"/>
  <c r="BH294" i="6"/>
  <c r="BG294" i="6"/>
  <c r="BF294" i="6"/>
  <c r="T294" i="6"/>
  <c r="R294" i="6"/>
  <c r="P294" i="6"/>
  <c r="BI292" i="6"/>
  <c r="BH292" i="6"/>
  <c r="BG292" i="6"/>
  <c r="BF292" i="6"/>
  <c r="T292" i="6"/>
  <c r="R292" i="6"/>
  <c r="P292" i="6"/>
  <c r="BI290" i="6"/>
  <c r="BH290" i="6"/>
  <c r="BG290" i="6"/>
  <c r="BF290" i="6"/>
  <c r="T290" i="6"/>
  <c r="R290" i="6"/>
  <c r="P290" i="6"/>
  <c r="BI289" i="6"/>
  <c r="BH289" i="6"/>
  <c r="BG289" i="6"/>
  <c r="BF289" i="6"/>
  <c r="T289" i="6"/>
  <c r="R289" i="6"/>
  <c r="P289" i="6"/>
  <c r="BI287" i="6"/>
  <c r="BH287" i="6"/>
  <c r="BG287" i="6"/>
  <c r="BF287" i="6"/>
  <c r="T287" i="6"/>
  <c r="R287" i="6"/>
  <c r="P287" i="6"/>
  <c r="BI286" i="6"/>
  <c r="BH286" i="6"/>
  <c r="BG286" i="6"/>
  <c r="BF286" i="6"/>
  <c r="T286" i="6"/>
  <c r="R286" i="6"/>
  <c r="P286" i="6"/>
  <c r="BI284" i="6"/>
  <c r="BH284" i="6"/>
  <c r="BG284" i="6"/>
  <c r="BF284" i="6"/>
  <c r="T284" i="6"/>
  <c r="R284" i="6"/>
  <c r="P284" i="6"/>
  <c r="BI282" i="6"/>
  <c r="BH282" i="6"/>
  <c r="BG282" i="6"/>
  <c r="BF282" i="6"/>
  <c r="T282" i="6"/>
  <c r="R282" i="6"/>
  <c r="P282" i="6"/>
  <c r="BI280" i="6"/>
  <c r="BH280" i="6"/>
  <c r="BG280" i="6"/>
  <c r="BF280" i="6"/>
  <c r="T280" i="6"/>
  <c r="R280" i="6"/>
  <c r="P280" i="6"/>
  <c r="BI278" i="6"/>
  <c r="BH278" i="6"/>
  <c r="BG278" i="6"/>
  <c r="BF278" i="6"/>
  <c r="T278" i="6"/>
  <c r="R278" i="6"/>
  <c r="P278" i="6"/>
  <c r="BI277" i="6"/>
  <c r="BH277" i="6"/>
  <c r="BG277" i="6"/>
  <c r="BF277" i="6"/>
  <c r="T277" i="6"/>
  <c r="R277" i="6"/>
  <c r="P277" i="6"/>
  <c r="BI275" i="6"/>
  <c r="BH275" i="6"/>
  <c r="BG275" i="6"/>
  <c r="BF275" i="6"/>
  <c r="T275" i="6"/>
  <c r="R275" i="6"/>
  <c r="P275" i="6"/>
  <c r="BI274" i="6"/>
  <c r="BH274" i="6"/>
  <c r="BG274" i="6"/>
  <c r="BF274" i="6"/>
  <c r="T274" i="6"/>
  <c r="R274" i="6"/>
  <c r="P274" i="6"/>
  <c r="BI272" i="6"/>
  <c r="BH272" i="6"/>
  <c r="BG272" i="6"/>
  <c r="BF272" i="6"/>
  <c r="T272" i="6"/>
  <c r="R272" i="6"/>
  <c r="P272" i="6"/>
  <c r="BI270" i="6"/>
  <c r="BH270" i="6"/>
  <c r="BG270" i="6"/>
  <c r="BF270" i="6"/>
  <c r="T270" i="6"/>
  <c r="R270" i="6"/>
  <c r="P270" i="6"/>
  <c r="BI268" i="6"/>
  <c r="BH268" i="6"/>
  <c r="BG268" i="6"/>
  <c r="BF268" i="6"/>
  <c r="T268" i="6"/>
  <c r="R268" i="6"/>
  <c r="P268" i="6"/>
  <c r="BI267" i="6"/>
  <c r="BH267" i="6"/>
  <c r="BG267" i="6"/>
  <c r="BF267" i="6"/>
  <c r="T267" i="6"/>
  <c r="R267" i="6"/>
  <c r="P267" i="6"/>
  <c r="BI266" i="6"/>
  <c r="BH266" i="6"/>
  <c r="BG266" i="6"/>
  <c r="BF266" i="6"/>
  <c r="T266" i="6"/>
  <c r="R266" i="6"/>
  <c r="P266" i="6"/>
  <c r="BI265" i="6"/>
  <c r="BH265" i="6"/>
  <c r="BG265" i="6"/>
  <c r="BF265" i="6"/>
  <c r="T265" i="6"/>
  <c r="R265" i="6"/>
  <c r="P265" i="6"/>
  <c r="BI264" i="6"/>
  <c r="BH264" i="6"/>
  <c r="BG264" i="6"/>
  <c r="BF264" i="6"/>
  <c r="T264" i="6"/>
  <c r="R264" i="6"/>
  <c r="P264" i="6"/>
  <c r="BI263" i="6"/>
  <c r="BH263" i="6"/>
  <c r="BG263" i="6"/>
  <c r="BF263" i="6"/>
  <c r="T263" i="6"/>
  <c r="R263" i="6"/>
  <c r="P263" i="6"/>
  <c r="BI262" i="6"/>
  <c r="BH262" i="6"/>
  <c r="BG262" i="6"/>
  <c r="BF262" i="6"/>
  <c r="T262" i="6"/>
  <c r="R262" i="6"/>
  <c r="P262" i="6"/>
  <c r="BI260" i="6"/>
  <c r="BH260" i="6"/>
  <c r="BG260" i="6"/>
  <c r="BF260" i="6"/>
  <c r="T260" i="6"/>
  <c r="R260" i="6"/>
  <c r="P260" i="6"/>
  <c r="BI258" i="6"/>
  <c r="BH258" i="6"/>
  <c r="BG258" i="6"/>
  <c r="BF258" i="6"/>
  <c r="T258" i="6"/>
  <c r="R258" i="6"/>
  <c r="P258" i="6"/>
  <c r="BI257" i="6"/>
  <c r="BH257" i="6"/>
  <c r="BG257" i="6"/>
  <c r="BF257" i="6"/>
  <c r="T257" i="6"/>
  <c r="R257" i="6"/>
  <c r="P257" i="6"/>
  <c r="BI256" i="6"/>
  <c r="BH256" i="6"/>
  <c r="BG256" i="6"/>
  <c r="BF256" i="6"/>
  <c r="T256" i="6"/>
  <c r="R256" i="6"/>
  <c r="P256" i="6"/>
  <c r="BI255" i="6"/>
  <c r="BH255" i="6"/>
  <c r="BG255" i="6"/>
  <c r="BF255" i="6"/>
  <c r="T255" i="6"/>
  <c r="R255" i="6"/>
  <c r="P255" i="6"/>
  <c r="BI254" i="6"/>
  <c r="BH254" i="6"/>
  <c r="BG254" i="6"/>
  <c r="BF254" i="6"/>
  <c r="T254" i="6"/>
  <c r="R254" i="6"/>
  <c r="P254" i="6"/>
  <c r="BI253" i="6"/>
  <c r="BH253" i="6"/>
  <c r="BG253" i="6"/>
  <c r="BF253" i="6"/>
  <c r="T253" i="6"/>
  <c r="R253" i="6"/>
  <c r="P253" i="6"/>
  <c r="BI252" i="6"/>
  <c r="BH252" i="6"/>
  <c r="BG252" i="6"/>
  <c r="BF252" i="6"/>
  <c r="T252" i="6"/>
  <c r="R252" i="6"/>
  <c r="P252" i="6"/>
  <c r="BI251" i="6"/>
  <c r="BH251" i="6"/>
  <c r="BG251" i="6"/>
  <c r="BF251" i="6"/>
  <c r="T251" i="6"/>
  <c r="R251" i="6"/>
  <c r="P251" i="6"/>
  <c r="BI249" i="6"/>
  <c r="BH249" i="6"/>
  <c r="BG249" i="6"/>
  <c r="BF249" i="6"/>
  <c r="T249" i="6"/>
  <c r="R249" i="6"/>
  <c r="P249" i="6"/>
  <c r="BI247" i="6"/>
  <c r="BH247" i="6"/>
  <c r="BG247" i="6"/>
  <c r="BF247" i="6"/>
  <c r="T247" i="6"/>
  <c r="R247" i="6"/>
  <c r="P247" i="6"/>
  <c r="BI245" i="6"/>
  <c r="BH245" i="6"/>
  <c r="BG245" i="6"/>
  <c r="BF245" i="6"/>
  <c r="T245" i="6"/>
  <c r="R245" i="6"/>
  <c r="P245" i="6"/>
  <c r="BI243" i="6"/>
  <c r="BH243" i="6"/>
  <c r="BG243" i="6"/>
  <c r="BF243" i="6"/>
  <c r="T243" i="6"/>
  <c r="R243" i="6"/>
  <c r="P243" i="6"/>
  <c r="BI242" i="6"/>
  <c r="BH242" i="6"/>
  <c r="BG242" i="6"/>
  <c r="BF242" i="6"/>
  <c r="T242" i="6"/>
  <c r="R242" i="6"/>
  <c r="P242" i="6"/>
  <c r="BI240" i="6"/>
  <c r="BH240" i="6"/>
  <c r="BG240" i="6"/>
  <c r="BF240" i="6"/>
  <c r="T240" i="6"/>
  <c r="R240" i="6"/>
  <c r="P240" i="6"/>
  <c r="BI238" i="6"/>
  <c r="BH238" i="6"/>
  <c r="BG238" i="6"/>
  <c r="BF238" i="6"/>
  <c r="T238" i="6"/>
  <c r="R238" i="6"/>
  <c r="P238" i="6"/>
  <c r="BI236" i="6"/>
  <c r="BH236" i="6"/>
  <c r="BG236" i="6"/>
  <c r="BF236" i="6"/>
  <c r="T236" i="6"/>
  <c r="R236" i="6"/>
  <c r="P236" i="6"/>
  <c r="BI235" i="6"/>
  <c r="BH235" i="6"/>
  <c r="BG235" i="6"/>
  <c r="BF235" i="6"/>
  <c r="T235" i="6"/>
  <c r="R235" i="6"/>
  <c r="P235" i="6"/>
  <c r="BI232" i="6"/>
  <c r="BH232" i="6"/>
  <c r="BG232" i="6"/>
  <c r="BF232" i="6"/>
  <c r="T232" i="6"/>
  <c r="R232" i="6"/>
  <c r="P232" i="6"/>
  <c r="BI231" i="6"/>
  <c r="BH231" i="6"/>
  <c r="BG231" i="6"/>
  <c r="BF231" i="6"/>
  <c r="T231" i="6"/>
  <c r="R231" i="6"/>
  <c r="P231" i="6"/>
  <c r="BI230" i="6"/>
  <c r="BH230" i="6"/>
  <c r="BG230" i="6"/>
  <c r="BF230" i="6"/>
  <c r="T230" i="6"/>
  <c r="R230" i="6"/>
  <c r="P230" i="6"/>
  <c r="BI228" i="6"/>
  <c r="BH228" i="6"/>
  <c r="BG228" i="6"/>
  <c r="BF228" i="6"/>
  <c r="T228" i="6"/>
  <c r="R228" i="6"/>
  <c r="P228" i="6"/>
  <c r="BI226" i="6"/>
  <c r="BH226" i="6"/>
  <c r="BG226" i="6"/>
  <c r="BF226" i="6"/>
  <c r="T226" i="6"/>
  <c r="R226" i="6"/>
  <c r="P226" i="6"/>
  <c r="BI225" i="6"/>
  <c r="BH225" i="6"/>
  <c r="BG225" i="6"/>
  <c r="BF225" i="6"/>
  <c r="T225" i="6"/>
  <c r="R225" i="6"/>
  <c r="P225" i="6"/>
  <c r="BI222" i="6"/>
  <c r="BH222" i="6"/>
  <c r="BG222" i="6"/>
  <c r="BF222" i="6"/>
  <c r="T222" i="6"/>
  <c r="R222" i="6"/>
  <c r="P222" i="6"/>
  <c r="BI221" i="6"/>
  <c r="BH221" i="6"/>
  <c r="BG221" i="6"/>
  <c r="BF221" i="6"/>
  <c r="T221" i="6"/>
  <c r="R221" i="6"/>
  <c r="P221" i="6"/>
  <c r="BI219" i="6"/>
  <c r="BH219" i="6"/>
  <c r="BG219" i="6"/>
  <c r="BF219" i="6"/>
  <c r="T219" i="6"/>
  <c r="R219" i="6"/>
  <c r="P219" i="6"/>
  <c r="BI217" i="6"/>
  <c r="BH217" i="6"/>
  <c r="BG217" i="6"/>
  <c r="BF217" i="6"/>
  <c r="T217" i="6"/>
  <c r="R217" i="6"/>
  <c r="P217" i="6"/>
  <c r="BI216" i="6"/>
  <c r="BH216" i="6"/>
  <c r="BG216" i="6"/>
  <c r="BF216" i="6"/>
  <c r="T216" i="6"/>
  <c r="R216" i="6"/>
  <c r="P216" i="6"/>
  <c r="BI215" i="6"/>
  <c r="BH215" i="6"/>
  <c r="BG215" i="6"/>
  <c r="BF215" i="6"/>
  <c r="T215" i="6"/>
  <c r="R215" i="6"/>
  <c r="P215" i="6"/>
  <c r="BI214" i="6"/>
  <c r="BH214" i="6"/>
  <c r="BG214" i="6"/>
  <c r="BF214" i="6"/>
  <c r="T214" i="6"/>
  <c r="R214" i="6"/>
  <c r="P214" i="6"/>
  <c r="BI213" i="6"/>
  <c r="BH213" i="6"/>
  <c r="BG213" i="6"/>
  <c r="BF213" i="6"/>
  <c r="T213" i="6"/>
  <c r="R213" i="6"/>
  <c r="P213" i="6"/>
  <c r="BI211" i="6"/>
  <c r="BH211" i="6"/>
  <c r="BG211" i="6"/>
  <c r="BF211" i="6"/>
  <c r="T211" i="6"/>
  <c r="R211" i="6"/>
  <c r="P211" i="6"/>
  <c r="BI210" i="6"/>
  <c r="BH210" i="6"/>
  <c r="BG210" i="6"/>
  <c r="BF210" i="6"/>
  <c r="T210" i="6"/>
  <c r="R210" i="6"/>
  <c r="P210" i="6"/>
  <c r="BI208" i="6"/>
  <c r="BH208" i="6"/>
  <c r="BG208" i="6"/>
  <c r="BF208" i="6"/>
  <c r="T208" i="6"/>
  <c r="R208" i="6"/>
  <c r="P208" i="6"/>
  <c r="BI206" i="6"/>
  <c r="BH206" i="6"/>
  <c r="BG206" i="6"/>
  <c r="BF206" i="6"/>
  <c r="T206" i="6"/>
  <c r="R206" i="6"/>
  <c r="P206" i="6"/>
  <c r="BI204" i="6"/>
  <c r="BH204" i="6"/>
  <c r="BG204" i="6"/>
  <c r="BF204" i="6"/>
  <c r="T204" i="6"/>
  <c r="R204" i="6"/>
  <c r="P204" i="6"/>
  <c r="BI202" i="6"/>
  <c r="BH202" i="6"/>
  <c r="BG202" i="6"/>
  <c r="BF202" i="6"/>
  <c r="T202" i="6"/>
  <c r="R202" i="6"/>
  <c r="P202" i="6"/>
  <c r="BI200" i="6"/>
  <c r="BH200" i="6"/>
  <c r="BG200" i="6"/>
  <c r="BF200" i="6"/>
  <c r="T200" i="6"/>
  <c r="R200" i="6"/>
  <c r="P200" i="6"/>
  <c r="BI198" i="6"/>
  <c r="BH198" i="6"/>
  <c r="BG198" i="6"/>
  <c r="BF198" i="6"/>
  <c r="T198" i="6"/>
  <c r="R198" i="6"/>
  <c r="P198" i="6"/>
  <c r="BI196" i="6"/>
  <c r="BH196" i="6"/>
  <c r="BG196" i="6"/>
  <c r="BF196" i="6"/>
  <c r="T196" i="6"/>
  <c r="R196" i="6"/>
  <c r="P196" i="6"/>
  <c r="BI194" i="6"/>
  <c r="BH194" i="6"/>
  <c r="BG194" i="6"/>
  <c r="BF194" i="6"/>
  <c r="T194" i="6"/>
  <c r="R194" i="6"/>
  <c r="P194" i="6"/>
  <c r="BI192" i="6"/>
  <c r="BH192" i="6"/>
  <c r="BG192" i="6"/>
  <c r="BF192" i="6"/>
  <c r="T192" i="6"/>
  <c r="R192" i="6"/>
  <c r="P192" i="6"/>
  <c r="BI190" i="6"/>
  <c r="BH190" i="6"/>
  <c r="BG190" i="6"/>
  <c r="BF190" i="6"/>
  <c r="T190" i="6"/>
  <c r="R190" i="6"/>
  <c r="P190" i="6"/>
  <c r="BI188" i="6"/>
  <c r="BH188" i="6"/>
  <c r="BG188" i="6"/>
  <c r="BF188" i="6"/>
  <c r="T188" i="6"/>
  <c r="R188" i="6"/>
  <c r="P188" i="6"/>
  <c r="BI186" i="6"/>
  <c r="BH186" i="6"/>
  <c r="BG186" i="6"/>
  <c r="BF186" i="6"/>
  <c r="T186" i="6"/>
  <c r="R186" i="6"/>
  <c r="P186" i="6"/>
  <c r="BI184" i="6"/>
  <c r="BH184" i="6"/>
  <c r="BG184" i="6"/>
  <c r="BF184" i="6"/>
  <c r="T184" i="6"/>
  <c r="R184" i="6"/>
  <c r="P184" i="6"/>
  <c r="BI182" i="6"/>
  <c r="BH182" i="6"/>
  <c r="BG182" i="6"/>
  <c r="BF182" i="6"/>
  <c r="T182" i="6"/>
  <c r="R182" i="6"/>
  <c r="P182" i="6"/>
  <c r="BI180" i="6"/>
  <c r="BH180" i="6"/>
  <c r="BG180" i="6"/>
  <c r="BF180" i="6"/>
  <c r="T180" i="6"/>
  <c r="R180" i="6"/>
  <c r="P180" i="6"/>
  <c r="BI178" i="6"/>
  <c r="BH178" i="6"/>
  <c r="BG178" i="6"/>
  <c r="BF178" i="6"/>
  <c r="T178" i="6"/>
  <c r="R178" i="6"/>
  <c r="P178" i="6"/>
  <c r="BI176" i="6"/>
  <c r="BH176" i="6"/>
  <c r="BG176" i="6"/>
  <c r="BF176" i="6"/>
  <c r="T176" i="6"/>
  <c r="R176" i="6"/>
  <c r="P176" i="6"/>
  <c r="BI175" i="6"/>
  <c r="BH175" i="6"/>
  <c r="BG175" i="6"/>
  <c r="BF175" i="6"/>
  <c r="T175" i="6"/>
  <c r="R175" i="6"/>
  <c r="P175" i="6"/>
  <c r="BI172" i="6"/>
  <c r="BH172" i="6"/>
  <c r="BG172" i="6"/>
  <c r="BF172" i="6"/>
  <c r="T172" i="6"/>
  <c r="R172" i="6"/>
  <c r="P172" i="6"/>
  <c r="BI171" i="6"/>
  <c r="BH171" i="6"/>
  <c r="BG171" i="6"/>
  <c r="BF171" i="6"/>
  <c r="T171" i="6"/>
  <c r="R171" i="6"/>
  <c r="P171" i="6"/>
  <c r="BI170" i="6"/>
  <c r="BH170" i="6"/>
  <c r="BG170" i="6"/>
  <c r="BF170" i="6"/>
  <c r="T170" i="6"/>
  <c r="R170" i="6"/>
  <c r="P170" i="6"/>
  <c r="BI168" i="6"/>
  <c r="BH168" i="6"/>
  <c r="BG168" i="6"/>
  <c r="BF168" i="6"/>
  <c r="T168" i="6"/>
  <c r="R168" i="6"/>
  <c r="P168" i="6"/>
  <c r="BI166" i="6"/>
  <c r="BH166" i="6"/>
  <c r="BG166" i="6"/>
  <c r="BF166" i="6"/>
  <c r="T166" i="6"/>
  <c r="R166" i="6"/>
  <c r="P166" i="6"/>
  <c r="BI165" i="6"/>
  <c r="BH165" i="6"/>
  <c r="BG165" i="6"/>
  <c r="BF165" i="6"/>
  <c r="T165" i="6"/>
  <c r="R165" i="6"/>
  <c r="P165" i="6"/>
  <c r="BI164" i="6"/>
  <c r="BH164" i="6"/>
  <c r="BG164" i="6"/>
  <c r="BF164" i="6"/>
  <c r="T164" i="6"/>
  <c r="R164" i="6"/>
  <c r="P164" i="6"/>
  <c r="BI162" i="6"/>
  <c r="BH162" i="6"/>
  <c r="BG162" i="6"/>
  <c r="BF162" i="6"/>
  <c r="T162" i="6"/>
  <c r="R162" i="6"/>
  <c r="P162" i="6"/>
  <c r="BI160" i="6"/>
  <c r="BH160" i="6"/>
  <c r="BG160" i="6"/>
  <c r="BF160" i="6"/>
  <c r="T160" i="6"/>
  <c r="R160" i="6"/>
  <c r="P160" i="6"/>
  <c r="BI158" i="6"/>
  <c r="BH158" i="6"/>
  <c r="BG158" i="6"/>
  <c r="BF158" i="6"/>
  <c r="T158" i="6"/>
  <c r="R158" i="6"/>
  <c r="P158" i="6"/>
  <c r="BI156" i="6"/>
  <c r="BH156" i="6"/>
  <c r="BG156" i="6"/>
  <c r="BF156" i="6"/>
  <c r="T156" i="6"/>
  <c r="R156" i="6"/>
  <c r="P156" i="6"/>
  <c r="BI154" i="6"/>
  <c r="BH154" i="6"/>
  <c r="BG154" i="6"/>
  <c r="BF154" i="6"/>
  <c r="T154" i="6"/>
  <c r="R154" i="6"/>
  <c r="P154" i="6"/>
  <c r="BI152" i="6"/>
  <c r="BH152" i="6"/>
  <c r="BG152" i="6"/>
  <c r="BF152" i="6"/>
  <c r="T152" i="6"/>
  <c r="R152" i="6"/>
  <c r="P152" i="6"/>
  <c r="BI150" i="6"/>
  <c r="BH150" i="6"/>
  <c r="BG150" i="6"/>
  <c r="BF150" i="6"/>
  <c r="T150" i="6"/>
  <c r="R150" i="6"/>
  <c r="P150" i="6"/>
  <c r="BI148" i="6"/>
  <c r="BH148" i="6"/>
  <c r="BG148" i="6"/>
  <c r="BF148" i="6"/>
  <c r="T148" i="6"/>
  <c r="R148" i="6"/>
  <c r="P148" i="6"/>
  <c r="BI146" i="6"/>
  <c r="BH146" i="6"/>
  <c r="BG146" i="6"/>
  <c r="BF146" i="6"/>
  <c r="T146" i="6"/>
  <c r="R146" i="6"/>
  <c r="P146" i="6"/>
  <c r="BI144" i="6"/>
  <c r="BH144" i="6"/>
  <c r="BG144" i="6"/>
  <c r="BF144" i="6"/>
  <c r="T144" i="6"/>
  <c r="R144" i="6"/>
  <c r="P144" i="6"/>
  <c r="BI142" i="6"/>
  <c r="BH142" i="6"/>
  <c r="BG142" i="6"/>
  <c r="BF142" i="6"/>
  <c r="T142" i="6"/>
  <c r="R142" i="6"/>
  <c r="P142" i="6"/>
  <c r="BI140" i="6"/>
  <c r="BH140" i="6"/>
  <c r="BG140" i="6"/>
  <c r="BF140" i="6"/>
  <c r="T140" i="6"/>
  <c r="R140" i="6"/>
  <c r="P140" i="6"/>
  <c r="BI139" i="6"/>
  <c r="BH139" i="6"/>
  <c r="BG139" i="6"/>
  <c r="BF139" i="6"/>
  <c r="T139" i="6"/>
  <c r="R139" i="6"/>
  <c r="P139" i="6"/>
  <c r="BI138" i="6"/>
  <c r="BH138" i="6"/>
  <c r="BG138" i="6"/>
  <c r="BF138" i="6"/>
  <c r="T138" i="6"/>
  <c r="R138" i="6"/>
  <c r="P138" i="6"/>
  <c r="BI136" i="6"/>
  <c r="BH136" i="6"/>
  <c r="BG136" i="6"/>
  <c r="BF136" i="6"/>
  <c r="T136" i="6"/>
  <c r="R136" i="6"/>
  <c r="P136" i="6"/>
  <c r="BI134" i="6"/>
  <c r="BH134" i="6"/>
  <c r="BG134" i="6"/>
  <c r="BF134" i="6"/>
  <c r="T134" i="6"/>
  <c r="R134" i="6"/>
  <c r="P134" i="6"/>
  <c r="BI133" i="6"/>
  <c r="BH133" i="6"/>
  <c r="BG133" i="6"/>
  <c r="BF133" i="6"/>
  <c r="T133" i="6"/>
  <c r="R133" i="6"/>
  <c r="P133" i="6"/>
  <c r="BI132" i="6"/>
  <c r="BH132" i="6"/>
  <c r="BG132" i="6"/>
  <c r="BF132" i="6"/>
  <c r="T132" i="6"/>
  <c r="R132" i="6"/>
  <c r="P132" i="6"/>
  <c r="BI131" i="6"/>
  <c r="BH131" i="6"/>
  <c r="BG131" i="6"/>
  <c r="BF131" i="6"/>
  <c r="T131" i="6"/>
  <c r="R131" i="6"/>
  <c r="P131" i="6"/>
  <c r="BI127" i="6"/>
  <c r="BH127" i="6"/>
  <c r="BG127" i="6"/>
  <c r="BF127" i="6"/>
  <c r="T127" i="6"/>
  <c r="R127" i="6"/>
  <c r="P127" i="6"/>
  <c r="BI124" i="6"/>
  <c r="BH124" i="6"/>
  <c r="BG124" i="6"/>
  <c r="BF124" i="6"/>
  <c r="T124" i="6"/>
  <c r="R124" i="6"/>
  <c r="P124" i="6"/>
  <c r="BI122" i="6"/>
  <c r="BH122" i="6"/>
  <c r="BG122" i="6"/>
  <c r="BF122" i="6"/>
  <c r="T122" i="6"/>
  <c r="R122" i="6"/>
  <c r="P122" i="6"/>
  <c r="BI120" i="6"/>
  <c r="BH120" i="6"/>
  <c r="BG120" i="6"/>
  <c r="BF120" i="6"/>
  <c r="T120" i="6"/>
  <c r="R120" i="6"/>
  <c r="P120" i="6"/>
  <c r="BI118" i="6"/>
  <c r="BH118" i="6"/>
  <c r="BG118" i="6"/>
  <c r="BF118" i="6"/>
  <c r="T118" i="6"/>
  <c r="R118" i="6"/>
  <c r="P118" i="6"/>
  <c r="BI117" i="6"/>
  <c r="BH117" i="6"/>
  <c r="BG117" i="6"/>
  <c r="BF117" i="6"/>
  <c r="T117" i="6"/>
  <c r="R117" i="6"/>
  <c r="P117" i="6"/>
  <c r="BI116" i="6"/>
  <c r="BH116" i="6"/>
  <c r="BG116" i="6"/>
  <c r="BF116" i="6"/>
  <c r="T116" i="6"/>
  <c r="R116" i="6"/>
  <c r="P116" i="6"/>
  <c r="BI113" i="6"/>
  <c r="BH113" i="6"/>
  <c r="BG113" i="6"/>
  <c r="BF113" i="6"/>
  <c r="T113" i="6"/>
  <c r="R113" i="6"/>
  <c r="P113" i="6"/>
  <c r="BI111" i="6"/>
  <c r="BH111" i="6"/>
  <c r="BG111" i="6"/>
  <c r="BF111" i="6"/>
  <c r="T111" i="6"/>
  <c r="R111" i="6"/>
  <c r="P111" i="6"/>
  <c r="BI108" i="6"/>
  <c r="BH108" i="6"/>
  <c r="BG108" i="6"/>
  <c r="BF108" i="6"/>
  <c r="T108" i="6"/>
  <c r="R108" i="6"/>
  <c r="P108" i="6"/>
  <c r="BI106" i="6"/>
  <c r="BH106" i="6"/>
  <c r="BG106" i="6"/>
  <c r="BF106" i="6"/>
  <c r="T106" i="6"/>
  <c r="R106" i="6"/>
  <c r="P106" i="6"/>
  <c r="BI103" i="6"/>
  <c r="BH103" i="6"/>
  <c r="BG103" i="6"/>
  <c r="BF103" i="6"/>
  <c r="T103" i="6"/>
  <c r="R103" i="6"/>
  <c r="P103" i="6"/>
  <c r="BI101" i="6"/>
  <c r="BH101" i="6"/>
  <c r="BG101" i="6"/>
  <c r="BF101" i="6"/>
  <c r="T101" i="6"/>
  <c r="R101" i="6"/>
  <c r="P101" i="6"/>
  <c r="BI99" i="6"/>
  <c r="BH99" i="6"/>
  <c r="BG99" i="6"/>
  <c r="BF99" i="6"/>
  <c r="T99" i="6"/>
  <c r="R99" i="6"/>
  <c r="P99" i="6"/>
  <c r="BI97" i="6"/>
  <c r="BH97" i="6"/>
  <c r="BG97" i="6"/>
  <c r="BF97" i="6"/>
  <c r="T97" i="6"/>
  <c r="R97" i="6"/>
  <c r="P97" i="6"/>
  <c r="BI94" i="6"/>
  <c r="BH94" i="6"/>
  <c r="BG94" i="6"/>
  <c r="BF94" i="6"/>
  <c r="T94" i="6"/>
  <c r="R94" i="6"/>
  <c r="P94" i="6"/>
  <c r="F85" i="6"/>
  <c r="E83" i="6"/>
  <c r="F52" i="6"/>
  <c r="E50" i="6"/>
  <c r="J24" i="6"/>
  <c r="E24" i="6"/>
  <c r="J88" i="6"/>
  <c r="J23" i="6"/>
  <c r="J21" i="6"/>
  <c r="E21" i="6"/>
  <c r="J87" i="6"/>
  <c r="J20" i="6"/>
  <c r="J18" i="6"/>
  <c r="E18" i="6"/>
  <c r="F55" i="6"/>
  <c r="J17" i="6"/>
  <c r="J15" i="6"/>
  <c r="E15" i="6"/>
  <c r="F87" i="6"/>
  <c r="J14" i="6"/>
  <c r="J12" i="6"/>
  <c r="J52" i="6" s="1"/>
  <c r="E7" i="6"/>
  <c r="E81" i="6" s="1"/>
  <c r="J37" i="5"/>
  <c r="J36" i="5"/>
  <c r="AY58" i="1"/>
  <c r="J35" i="5"/>
  <c r="AX58" i="1"/>
  <c r="BI193" i="5"/>
  <c r="BH193" i="5"/>
  <c r="BG193" i="5"/>
  <c r="BF193" i="5"/>
  <c r="T193" i="5"/>
  <c r="R193" i="5"/>
  <c r="P193" i="5"/>
  <c r="BI192" i="5"/>
  <c r="BH192" i="5"/>
  <c r="BG192" i="5"/>
  <c r="BF192" i="5"/>
  <c r="T192" i="5"/>
  <c r="R192" i="5"/>
  <c r="P192" i="5"/>
  <c r="BI191" i="5"/>
  <c r="BH191" i="5"/>
  <c r="BG191" i="5"/>
  <c r="BF191" i="5"/>
  <c r="T191" i="5"/>
  <c r="R191" i="5"/>
  <c r="P191" i="5"/>
  <c r="BI190" i="5"/>
  <c r="BH190" i="5"/>
  <c r="BG190" i="5"/>
  <c r="BF190" i="5"/>
  <c r="T190" i="5"/>
  <c r="R190" i="5"/>
  <c r="P190" i="5"/>
  <c r="BI187" i="5"/>
  <c r="BH187" i="5"/>
  <c r="BG187" i="5"/>
  <c r="BF187" i="5"/>
  <c r="T187" i="5"/>
  <c r="R187" i="5"/>
  <c r="P187" i="5"/>
  <c r="BI186" i="5"/>
  <c r="BH186" i="5"/>
  <c r="BG186" i="5"/>
  <c r="BF186" i="5"/>
  <c r="T186" i="5"/>
  <c r="R186" i="5"/>
  <c r="P186" i="5"/>
  <c r="BI185" i="5"/>
  <c r="BH185" i="5"/>
  <c r="BG185" i="5"/>
  <c r="BF185" i="5"/>
  <c r="T185" i="5"/>
  <c r="R185" i="5"/>
  <c r="P185" i="5"/>
  <c r="BI184" i="5"/>
  <c r="BH184" i="5"/>
  <c r="BG184" i="5"/>
  <c r="BF184" i="5"/>
  <c r="T184" i="5"/>
  <c r="R184" i="5"/>
  <c r="P184" i="5"/>
  <c r="BI183" i="5"/>
  <c r="BH183" i="5"/>
  <c r="BG183" i="5"/>
  <c r="BF183" i="5"/>
  <c r="T183" i="5"/>
  <c r="R183" i="5"/>
  <c r="P183" i="5"/>
  <c r="BI182" i="5"/>
  <c r="BH182" i="5"/>
  <c r="BG182" i="5"/>
  <c r="BF182" i="5"/>
  <c r="T182" i="5"/>
  <c r="R182" i="5"/>
  <c r="P182" i="5"/>
  <c r="BI181" i="5"/>
  <c r="BH181" i="5"/>
  <c r="BG181" i="5"/>
  <c r="BF181" i="5"/>
  <c r="T181" i="5"/>
  <c r="R181" i="5"/>
  <c r="P181" i="5"/>
  <c r="BI180" i="5"/>
  <c r="BH180" i="5"/>
  <c r="BG180" i="5"/>
  <c r="BF180" i="5"/>
  <c r="T180" i="5"/>
  <c r="R180" i="5"/>
  <c r="P180" i="5"/>
  <c r="BI179" i="5"/>
  <c r="BH179" i="5"/>
  <c r="BG179" i="5"/>
  <c r="BF179" i="5"/>
  <c r="T179" i="5"/>
  <c r="R179" i="5"/>
  <c r="P179" i="5"/>
  <c r="BI178" i="5"/>
  <c r="BH178" i="5"/>
  <c r="BG178" i="5"/>
  <c r="BF178" i="5"/>
  <c r="T178" i="5"/>
  <c r="R178" i="5"/>
  <c r="P178" i="5"/>
  <c r="BI177" i="5"/>
  <c r="BH177" i="5"/>
  <c r="BG177" i="5"/>
  <c r="BF177" i="5"/>
  <c r="T177" i="5"/>
  <c r="R177" i="5"/>
  <c r="P177" i="5"/>
  <c r="BI176" i="5"/>
  <c r="BH176" i="5"/>
  <c r="BG176" i="5"/>
  <c r="BF176" i="5"/>
  <c r="T176" i="5"/>
  <c r="R176" i="5"/>
  <c r="P176" i="5"/>
  <c r="BI175" i="5"/>
  <c r="BH175" i="5"/>
  <c r="BG175" i="5"/>
  <c r="BF175" i="5"/>
  <c r="T175" i="5"/>
  <c r="R175" i="5"/>
  <c r="P175" i="5"/>
  <c r="BI174" i="5"/>
  <c r="BH174" i="5"/>
  <c r="BG174" i="5"/>
  <c r="BF174" i="5"/>
  <c r="T174" i="5"/>
  <c r="R174" i="5"/>
  <c r="P174" i="5"/>
  <c r="BI173" i="5"/>
  <c r="BH173" i="5"/>
  <c r="BG173" i="5"/>
  <c r="BF173" i="5"/>
  <c r="T173" i="5"/>
  <c r="R173" i="5"/>
  <c r="P173" i="5"/>
  <c r="BI172" i="5"/>
  <c r="BH172" i="5"/>
  <c r="BG172" i="5"/>
  <c r="BF172" i="5"/>
  <c r="T172" i="5"/>
  <c r="R172" i="5"/>
  <c r="P172" i="5"/>
  <c r="BI171" i="5"/>
  <c r="BH171" i="5"/>
  <c r="BG171" i="5"/>
  <c r="BF171" i="5"/>
  <c r="T171" i="5"/>
  <c r="R171" i="5"/>
  <c r="P171" i="5"/>
  <c r="BI170" i="5"/>
  <c r="BH170" i="5"/>
  <c r="BG170" i="5"/>
  <c r="BF170" i="5"/>
  <c r="T170" i="5"/>
  <c r="R170" i="5"/>
  <c r="P170" i="5"/>
  <c r="BI169" i="5"/>
  <c r="BH169" i="5"/>
  <c r="BG169" i="5"/>
  <c r="BF169" i="5"/>
  <c r="T169" i="5"/>
  <c r="R169" i="5"/>
  <c r="P169" i="5"/>
  <c r="BI168" i="5"/>
  <c r="BH168" i="5"/>
  <c r="BG168" i="5"/>
  <c r="BF168" i="5"/>
  <c r="T168" i="5"/>
  <c r="R168" i="5"/>
  <c r="P168" i="5"/>
  <c r="BI167" i="5"/>
  <c r="BH167" i="5"/>
  <c r="BG167" i="5"/>
  <c r="BF167" i="5"/>
  <c r="T167" i="5"/>
  <c r="R167" i="5"/>
  <c r="P167" i="5"/>
  <c r="BI166" i="5"/>
  <c r="BH166" i="5"/>
  <c r="BG166" i="5"/>
  <c r="BF166" i="5"/>
  <c r="T166" i="5"/>
  <c r="R166" i="5"/>
  <c r="P166" i="5"/>
  <c r="BI165" i="5"/>
  <c r="BH165" i="5"/>
  <c r="BG165" i="5"/>
  <c r="BF165" i="5"/>
  <c r="T165" i="5"/>
  <c r="R165" i="5"/>
  <c r="P165" i="5"/>
  <c r="BI164" i="5"/>
  <c r="BH164" i="5"/>
  <c r="BG164" i="5"/>
  <c r="BF164" i="5"/>
  <c r="T164" i="5"/>
  <c r="R164" i="5"/>
  <c r="P164" i="5"/>
  <c r="BI163" i="5"/>
  <c r="BH163" i="5"/>
  <c r="BG163" i="5"/>
  <c r="BF163" i="5"/>
  <c r="T163" i="5"/>
  <c r="R163" i="5"/>
  <c r="P163" i="5"/>
  <c r="BI161" i="5"/>
  <c r="BH161" i="5"/>
  <c r="BG161" i="5"/>
  <c r="BF161" i="5"/>
  <c r="T161" i="5"/>
  <c r="R161" i="5"/>
  <c r="P161" i="5"/>
  <c r="BI159" i="5"/>
  <c r="BH159" i="5"/>
  <c r="BG159" i="5"/>
  <c r="BF159" i="5"/>
  <c r="T159" i="5"/>
  <c r="R159" i="5"/>
  <c r="P159" i="5"/>
  <c r="BI157" i="5"/>
  <c r="BH157" i="5"/>
  <c r="BG157" i="5"/>
  <c r="BF157" i="5"/>
  <c r="T157" i="5"/>
  <c r="R157" i="5"/>
  <c r="P157" i="5"/>
  <c r="BI155" i="5"/>
  <c r="BH155" i="5"/>
  <c r="BG155" i="5"/>
  <c r="BF155" i="5"/>
  <c r="T155" i="5"/>
  <c r="R155" i="5"/>
  <c r="P155" i="5"/>
  <c r="BI153" i="5"/>
  <c r="BH153" i="5"/>
  <c r="BG153" i="5"/>
  <c r="BF153" i="5"/>
  <c r="T153" i="5"/>
  <c r="R153" i="5"/>
  <c r="P153" i="5"/>
  <c r="BI150" i="5"/>
  <c r="BH150" i="5"/>
  <c r="BG150" i="5"/>
  <c r="BF150" i="5"/>
  <c r="T150" i="5"/>
  <c r="R150" i="5"/>
  <c r="P150" i="5"/>
  <c r="BI149" i="5"/>
  <c r="BH149" i="5"/>
  <c r="BG149" i="5"/>
  <c r="BF149" i="5"/>
  <c r="T149" i="5"/>
  <c r="R149" i="5"/>
  <c r="P149" i="5"/>
  <c r="BI148" i="5"/>
  <c r="BH148" i="5"/>
  <c r="BG148" i="5"/>
  <c r="BF148" i="5"/>
  <c r="T148" i="5"/>
  <c r="R148" i="5"/>
  <c r="P148" i="5"/>
  <c r="BI147" i="5"/>
  <c r="BH147" i="5"/>
  <c r="BG147" i="5"/>
  <c r="BF147" i="5"/>
  <c r="T147" i="5"/>
  <c r="R147" i="5"/>
  <c r="P147" i="5"/>
  <c r="BI146" i="5"/>
  <c r="BH146" i="5"/>
  <c r="BG146" i="5"/>
  <c r="BF146" i="5"/>
  <c r="T146" i="5"/>
  <c r="R146" i="5"/>
  <c r="P146" i="5"/>
  <c r="BI145" i="5"/>
  <c r="BH145" i="5"/>
  <c r="BG145" i="5"/>
  <c r="BF145" i="5"/>
  <c r="T145" i="5"/>
  <c r="R145" i="5"/>
  <c r="P145" i="5"/>
  <c r="BI144" i="5"/>
  <c r="BH144" i="5"/>
  <c r="BG144" i="5"/>
  <c r="BF144" i="5"/>
  <c r="T144" i="5"/>
  <c r="R144" i="5"/>
  <c r="P144" i="5"/>
  <c r="BI143" i="5"/>
  <c r="BH143" i="5"/>
  <c r="BG143" i="5"/>
  <c r="BF143" i="5"/>
  <c r="T143" i="5"/>
  <c r="R143" i="5"/>
  <c r="P143" i="5"/>
  <c r="BI141" i="5"/>
  <c r="BH141" i="5"/>
  <c r="BG141" i="5"/>
  <c r="BF141" i="5"/>
  <c r="T141" i="5"/>
  <c r="R141" i="5"/>
  <c r="P141" i="5"/>
  <c r="BI139" i="5"/>
  <c r="BH139" i="5"/>
  <c r="BG139" i="5"/>
  <c r="BF139" i="5"/>
  <c r="T139" i="5"/>
  <c r="R139" i="5"/>
  <c r="P139" i="5"/>
  <c r="BI137" i="5"/>
  <c r="BH137" i="5"/>
  <c r="BG137" i="5"/>
  <c r="BF137" i="5"/>
  <c r="T137" i="5"/>
  <c r="R137" i="5"/>
  <c r="P137" i="5"/>
  <c r="BI134" i="5"/>
  <c r="BH134" i="5"/>
  <c r="BG134" i="5"/>
  <c r="BF134" i="5"/>
  <c r="T134" i="5"/>
  <c r="R134" i="5"/>
  <c r="P134" i="5"/>
  <c r="BI133" i="5"/>
  <c r="BH133" i="5"/>
  <c r="BG133" i="5"/>
  <c r="BF133" i="5"/>
  <c r="T133" i="5"/>
  <c r="R133" i="5"/>
  <c r="P133" i="5"/>
  <c r="BI131" i="5"/>
  <c r="BH131" i="5"/>
  <c r="BG131" i="5"/>
  <c r="BF131" i="5"/>
  <c r="T131" i="5"/>
  <c r="R131" i="5"/>
  <c r="P131" i="5"/>
  <c r="BI129" i="5"/>
  <c r="BH129" i="5"/>
  <c r="BG129" i="5"/>
  <c r="BF129" i="5"/>
  <c r="T129" i="5"/>
  <c r="R129" i="5"/>
  <c r="P129" i="5"/>
  <c r="BI127" i="5"/>
  <c r="BH127" i="5"/>
  <c r="BG127" i="5"/>
  <c r="BF127" i="5"/>
  <c r="T127" i="5"/>
  <c r="R127" i="5"/>
  <c r="P127" i="5"/>
  <c r="BI126" i="5"/>
  <c r="BH126" i="5"/>
  <c r="BG126" i="5"/>
  <c r="BF126" i="5"/>
  <c r="T126" i="5"/>
  <c r="R126" i="5"/>
  <c r="P126" i="5"/>
  <c r="BI125" i="5"/>
  <c r="BH125" i="5"/>
  <c r="BG125" i="5"/>
  <c r="BF125" i="5"/>
  <c r="T125" i="5"/>
  <c r="R125" i="5"/>
  <c r="P125" i="5"/>
  <c r="BI124" i="5"/>
  <c r="BH124" i="5"/>
  <c r="BG124" i="5"/>
  <c r="BF124" i="5"/>
  <c r="T124" i="5"/>
  <c r="R124" i="5"/>
  <c r="P124" i="5"/>
  <c r="BI123" i="5"/>
  <c r="BH123" i="5"/>
  <c r="BG123" i="5"/>
  <c r="BF123" i="5"/>
  <c r="T123" i="5"/>
  <c r="R123" i="5"/>
  <c r="P123" i="5"/>
  <c r="BI122" i="5"/>
  <c r="BH122" i="5"/>
  <c r="BG122" i="5"/>
  <c r="BF122" i="5"/>
  <c r="T122" i="5"/>
  <c r="R122" i="5"/>
  <c r="P122" i="5"/>
  <c r="BI121" i="5"/>
  <c r="BH121" i="5"/>
  <c r="BG121" i="5"/>
  <c r="BF121" i="5"/>
  <c r="T121" i="5"/>
  <c r="R121" i="5"/>
  <c r="P121" i="5"/>
  <c r="BI120" i="5"/>
  <c r="BH120" i="5"/>
  <c r="BG120" i="5"/>
  <c r="BF120" i="5"/>
  <c r="T120" i="5"/>
  <c r="R120" i="5"/>
  <c r="P120" i="5"/>
  <c r="BI119" i="5"/>
  <c r="BH119" i="5"/>
  <c r="BG119" i="5"/>
  <c r="BF119" i="5"/>
  <c r="T119" i="5"/>
  <c r="R119" i="5"/>
  <c r="P119" i="5"/>
  <c r="BI118" i="5"/>
  <c r="BH118" i="5"/>
  <c r="BG118" i="5"/>
  <c r="BF118" i="5"/>
  <c r="T118" i="5"/>
  <c r="R118" i="5"/>
  <c r="P118" i="5"/>
  <c r="BI117" i="5"/>
  <c r="BH117" i="5"/>
  <c r="BG117" i="5"/>
  <c r="BF117" i="5"/>
  <c r="T117" i="5"/>
  <c r="R117" i="5"/>
  <c r="P117" i="5"/>
  <c r="BI116" i="5"/>
  <c r="BH116" i="5"/>
  <c r="BG116" i="5"/>
  <c r="BF116" i="5"/>
  <c r="T116" i="5"/>
  <c r="R116" i="5"/>
  <c r="P116" i="5"/>
  <c r="BI115" i="5"/>
  <c r="BH115" i="5"/>
  <c r="BG115" i="5"/>
  <c r="BF115" i="5"/>
  <c r="T115" i="5"/>
  <c r="R115" i="5"/>
  <c r="P115" i="5"/>
  <c r="BI114" i="5"/>
  <c r="BH114" i="5"/>
  <c r="BG114" i="5"/>
  <c r="BF114" i="5"/>
  <c r="T114" i="5"/>
  <c r="R114" i="5"/>
  <c r="P114" i="5"/>
  <c r="BI113" i="5"/>
  <c r="BH113" i="5"/>
  <c r="BG113" i="5"/>
  <c r="BF113" i="5"/>
  <c r="T113" i="5"/>
  <c r="R113" i="5"/>
  <c r="P113" i="5"/>
  <c r="BI111" i="5"/>
  <c r="BH111" i="5"/>
  <c r="BG111" i="5"/>
  <c r="BF111" i="5"/>
  <c r="T111" i="5"/>
  <c r="R111" i="5"/>
  <c r="P111" i="5"/>
  <c r="BI110" i="5"/>
  <c r="BH110" i="5"/>
  <c r="BG110" i="5"/>
  <c r="BF110" i="5"/>
  <c r="T110" i="5"/>
  <c r="R110" i="5"/>
  <c r="P110" i="5"/>
  <c r="BI108" i="5"/>
  <c r="BH108" i="5"/>
  <c r="BG108" i="5"/>
  <c r="BF108" i="5"/>
  <c r="T108" i="5"/>
  <c r="R108" i="5"/>
  <c r="P108" i="5"/>
  <c r="BI105" i="5"/>
  <c r="BH105" i="5"/>
  <c r="BG105" i="5"/>
  <c r="BF105" i="5"/>
  <c r="T105" i="5"/>
  <c r="R105" i="5"/>
  <c r="P105" i="5"/>
  <c r="BI103" i="5"/>
  <c r="BH103" i="5"/>
  <c r="BG103" i="5"/>
  <c r="BF103" i="5"/>
  <c r="T103" i="5"/>
  <c r="R103" i="5"/>
  <c r="P103" i="5"/>
  <c r="BI102" i="5"/>
  <c r="BH102" i="5"/>
  <c r="BG102" i="5"/>
  <c r="BF102" i="5"/>
  <c r="T102" i="5"/>
  <c r="R102" i="5"/>
  <c r="P102" i="5"/>
  <c r="BI98" i="5"/>
  <c r="BH98" i="5"/>
  <c r="BG98" i="5"/>
  <c r="BF98" i="5"/>
  <c r="T98" i="5"/>
  <c r="R98" i="5"/>
  <c r="P98" i="5"/>
  <c r="BI95" i="5"/>
  <c r="BH95" i="5"/>
  <c r="BG95" i="5"/>
  <c r="BF95" i="5"/>
  <c r="T95" i="5"/>
  <c r="R95" i="5"/>
  <c r="P95" i="5"/>
  <c r="BI93" i="5"/>
  <c r="BH93" i="5"/>
  <c r="BG93" i="5"/>
  <c r="BF93" i="5"/>
  <c r="T93" i="5"/>
  <c r="R93" i="5"/>
  <c r="P93" i="5"/>
  <c r="BI91" i="5"/>
  <c r="BH91" i="5"/>
  <c r="BG91" i="5"/>
  <c r="BF91" i="5"/>
  <c r="T91" i="5"/>
  <c r="R91" i="5"/>
  <c r="P91" i="5"/>
  <c r="F82" i="5"/>
  <c r="E80" i="5"/>
  <c r="F52" i="5"/>
  <c r="E50" i="5"/>
  <c r="J24" i="5"/>
  <c r="E24" i="5"/>
  <c r="J55" i="5" s="1"/>
  <c r="J23" i="5"/>
  <c r="J21" i="5"/>
  <c r="E21" i="5"/>
  <c r="J54" i="5" s="1"/>
  <c r="J20" i="5"/>
  <c r="J18" i="5"/>
  <c r="E18" i="5"/>
  <c r="F85" i="5" s="1"/>
  <c r="J17" i="5"/>
  <c r="J15" i="5"/>
  <c r="E15" i="5"/>
  <c r="F54" i="5" s="1"/>
  <c r="J14" i="5"/>
  <c r="J12" i="5"/>
  <c r="J82" i="5"/>
  <c r="E7" i="5"/>
  <c r="E78" i="5"/>
  <c r="J37" i="4"/>
  <c r="J36" i="4"/>
  <c r="AY57" i="1" s="1"/>
  <c r="J35" i="4"/>
  <c r="AX57" i="1" s="1"/>
  <c r="BI435" i="4"/>
  <c r="BH435" i="4"/>
  <c r="BG435" i="4"/>
  <c r="BF435" i="4"/>
  <c r="T435" i="4"/>
  <c r="R435" i="4"/>
  <c r="P435" i="4"/>
  <c r="BI434" i="4"/>
  <c r="BH434" i="4"/>
  <c r="BG434" i="4"/>
  <c r="BF434" i="4"/>
  <c r="T434" i="4"/>
  <c r="R434" i="4"/>
  <c r="P434" i="4"/>
  <c r="BI428" i="4"/>
  <c r="BH428" i="4"/>
  <c r="BG428" i="4"/>
  <c r="BF428" i="4"/>
  <c r="T428" i="4"/>
  <c r="R428" i="4"/>
  <c r="P428" i="4"/>
  <c r="BI427" i="4"/>
  <c r="BH427" i="4"/>
  <c r="BG427" i="4"/>
  <c r="BF427" i="4"/>
  <c r="T427" i="4"/>
  <c r="R427" i="4"/>
  <c r="P427" i="4"/>
  <c r="BI420" i="4"/>
  <c r="BH420" i="4"/>
  <c r="BG420" i="4"/>
  <c r="BF420" i="4"/>
  <c r="T420" i="4"/>
  <c r="R420" i="4"/>
  <c r="P420" i="4"/>
  <c r="BI418" i="4"/>
  <c r="BH418" i="4"/>
  <c r="BG418" i="4"/>
  <c r="BF418" i="4"/>
  <c r="T418" i="4"/>
  <c r="R418" i="4"/>
  <c r="P418" i="4"/>
  <c r="BI417" i="4"/>
  <c r="BH417" i="4"/>
  <c r="BG417" i="4"/>
  <c r="BF417" i="4"/>
  <c r="T417" i="4"/>
  <c r="R417" i="4"/>
  <c r="P417" i="4"/>
  <c r="BI416" i="4"/>
  <c r="BH416" i="4"/>
  <c r="BG416" i="4"/>
  <c r="BF416" i="4"/>
  <c r="T416" i="4"/>
  <c r="R416" i="4"/>
  <c r="P416" i="4"/>
  <c r="BI413" i="4"/>
  <c r="BH413" i="4"/>
  <c r="BG413" i="4"/>
  <c r="BF413" i="4"/>
  <c r="T413" i="4"/>
  <c r="R413" i="4"/>
  <c r="P413" i="4"/>
  <c r="BI411" i="4"/>
  <c r="BH411" i="4"/>
  <c r="BG411" i="4"/>
  <c r="BF411" i="4"/>
  <c r="T411" i="4"/>
  <c r="R411" i="4"/>
  <c r="P411" i="4"/>
  <c r="BI409" i="4"/>
  <c r="BH409" i="4"/>
  <c r="BG409" i="4"/>
  <c r="BF409" i="4"/>
  <c r="T409" i="4"/>
  <c r="R409" i="4"/>
  <c r="P409" i="4"/>
  <c r="BI408" i="4"/>
  <c r="BH408" i="4"/>
  <c r="BG408" i="4"/>
  <c r="BF408" i="4"/>
  <c r="T408" i="4"/>
  <c r="R408" i="4"/>
  <c r="P408" i="4"/>
  <c r="BI407" i="4"/>
  <c r="BH407" i="4"/>
  <c r="BG407" i="4"/>
  <c r="BF407" i="4"/>
  <c r="T407" i="4"/>
  <c r="R407" i="4"/>
  <c r="P407" i="4"/>
  <c r="BI405" i="4"/>
  <c r="BH405" i="4"/>
  <c r="BG405" i="4"/>
  <c r="BF405" i="4"/>
  <c r="T405" i="4"/>
  <c r="R405" i="4"/>
  <c r="P405" i="4"/>
  <c r="BI403" i="4"/>
  <c r="BH403" i="4"/>
  <c r="BG403" i="4"/>
  <c r="BF403" i="4"/>
  <c r="T403" i="4"/>
  <c r="R403" i="4"/>
  <c r="P403" i="4"/>
  <c r="BI402" i="4"/>
  <c r="BH402" i="4"/>
  <c r="BG402" i="4"/>
  <c r="BF402" i="4"/>
  <c r="T402" i="4"/>
  <c r="R402" i="4"/>
  <c r="P402" i="4"/>
  <c r="BI398" i="4"/>
  <c r="BH398" i="4"/>
  <c r="BG398" i="4"/>
  <c r="BF398" i="4"/>
  <c r="T398" i="4"/>
  <c r="R398" i="4"/>
  <c r="P398" i="4"/>
  <c r="BI397" i="4"/>
  <c r="BH397" i="4"/>
  <c r="BG397" i="4"/>
  <c r="BF397" i="4"/>
  <c r="T397" i="4"/>
  <c r="R397" i="4"/>
  <c r="P397" i="4"/>
  <c r="BI394" i="4"/>
  <c r="BH394" i="4"/>
  <c r="BG394" i="4"/>
  <c r="BF394" i="4"/>
  <c r="T394" i="4"/>
  <c r="R394" i="4"/>
  <c r="P394" i="4"/>
  <c r="BI393" i="4"/>
  <c r="BH393" i="4"/>
  <c r="BG393" i="4"/>
  <c r="BF393" i="4"/>
  <c r="T393" i="4"/>
  <c r="R393" i="4"/>
  <c r="P393" i="4"/>
  <c r="BI392" i="4"/>
  <c r="BH392" i="4"/>
  <c r="BG392" i="4"/>
  <c r="BF392" i="4"/>
  <c r="T392" i="4"/>
  <c r="R392" i="4"/>
  <c r="P392" i="4"/>
  <c r="BI391" i="4"/>
  <c r="BH391" i="4"/>
  <c r="BG391" i="4"/>
  <c r="BF391" i="4"/>
  <c r="T391" i="4"/>
  <c r="R391" i="4"/>
  <c r="P391" i="4"/>
  <c r="BI390" i="4"/>
  <c r="BH390" i="4"/>
  <c r="BG390" i="4"/>
  <c r="BF390" i="4"/>
  <c r="T390" i="4"/>
  <c r="R390" i="4"/>
  <c r="P390" i="4"/>
  <c r="BI389" i="4"/>
  <c r="BH389" i="4"/>
  <c r="BG389" i="4"/>
  <c r="BF389" i="4"/>
  <c r="T389" i="4"/>
  <c r="R389" i="4"/>
  <c r="P389" i="4"/>
  <c r="BI388" i="4"/>
  <c r="BH388" i="4"/>
  <c r="BG388" i="4"/>
  <c r="BF388" i="4"/>
  <c r="T388" i="4"/>
  <c r="R388" i="4"/>
  <c r="P388" i="4"/>
  <c r="BI387" i="4"/>
  <c r="BH387" i="4"/>
  <c r="BG387" i="4"/>
  <c r="BF387" i="4"/>
  <c r="T387" i="4"/>
  <c r="R387" i="4"/>
  <c r="P387" i="4"/>
  <c r="BI384" i="4"/>
  <c r="BH384" i="4"/>
  <c r="BG384" i="4"/>
  <c r="BF384" i="4"/>
  <c r="T384" i="4"/>
  <c r="R384" i="4"/>
  <c r="P384" i="4"/>
  <c r="BI382" i="4"/>
  <c r="BH382" i="4"/>
  <c r="BG382" i="4"/>
  <c r="BF382" i="4"/>
  <c r="T382" i="4"/>
  <c r="R382" i="4"/>
  <c r="P382" i="4"/>
  <c r="BI374" i="4"/>
  <c r="BH374" i="4"/>
  <c r="BG374" i="4"/>
  <c r="BF374" i="4"/>
  <c r="T374" i="4"/>
  <c r="R374" i="4"/>
  <c r="P374" i="4"/>
  <c r="BI369" i="4"/>
  <c r="BH369" i="4"/>
  <c r="BG369" i="4"/>
  <c r="BF369" i="4"/>
  <c r="T369" i="4"/>
  <c r="R369" i="4"/>
  <c r="P369" i="4"/>
  <c r="BI360" i="4"/>
  <c r="BH360" i="4"/>
  <c r="BG360" i="4"/>
  <c r="BF360" i="4"/>
  <c r="T360" i="4"/>
  <c r="R360" i="4"/>
  <c r="P360" i="4"/>
  <c r="BI359" i="4"/>
  <c r="BH359" i="4"/>
  <c r="BG359" i="4"/>
  <c r="BF359" i="4"/>
  <c r="T359" i="4"/>
  <c r="R359" i="4"/>
  <c r="P359" i="4"/>
  <c r="BI357" i="4"/>
  <c r="BH357" i="4"/>
  <c r="BG357" i="4"/>
  <c r="BF357" i="4"/>
  <c r="T357" i="4"/>
  <c r="R357" i="4"/>
  <c r="P357" i="4"/>
  <c r="BI355" i="4"/>
  <c r="BH355" i="4"/>
  <c r="BG355" i="4"/>
  <c r="BF355" i="4"/>
  <c r="T355" i="4"/>
  <c r="R355" i="4"/>
  <c r="P355" i="4"/>
  <c r="BI353" i="4"/>
  <c r="BH353" i="4"/>
  <c r="BG353" i="4"/>
  <c r="BF353" i="4"/>
  <c r="T353" i="4"/>
  <c r="R353" i="4"/>
  <c r="P353" i="4"/>
  <c r="BI350" i="4"/>
  <c r="BH350" i="4"/>
  <c r="BG350" i="4"/>
  <c r="BF350" i="4"/>
  <c r="T350" i="4"/>
  <c r="R350" i="4"/>
  <c r="P350" i="4"/>
  <c r="BI349" i="4"/>
  <c r="BH349" i="4"/>
  <c r="BG349" i="4"/>
  <c r="BF349" i="4"/>
  <c r="T349" i="4"/>
  <c r="R349" i="4"/>
  <c r="P349" i="4"/>
  <c r="BI348" i="4"/>
  <c r="BH348" i="4"/>
  <c r="BG348" i="4"/>
  <c r="BF348" i="4"/>
  <c r="T348" i="4"/>
  <c r="R348" i="4"/>
  <c r="P348" i="4"/>
  <c r="BI347" i="4"/>
  <c r="BH347" i="4"/>
  <c r="BG347" i="4"/>
  <c r="BF347" i="4"/>
  <c r="T347" i="4"/>
  <c r="R347" i="4"/>
  <c r="P347" i="4"/>
  <c r="BI346" i="4"/>
  <c r="BH346" i="4"/>
  <c r="BG346" i="4"/>
  <c r="BF346" i="4"/>
  <c r="T346" i="4"/>
  <c r="R346" i="4"/>
  <c r="P346" i="4"/>
  <c r="BI343" i="4"/>
  <c r="BH343" i="4"/>
  <c r="BG343" i="4"/>
  <c r="BF343" i="4"/>
  <c r="T343" i="4"/>
  <c r="R343" i="4"/>
  <c r="P343" i="4"/>
  <c r="BI340" i="4"/>
  <c r="BH340" i="4"/>
  <c r="BG340" i="4"/>
  <c r="BF340" i="4"/>
  <c r="T340" i="4"/>
  <c r="R340" i="4"/>
  <c r="P340" i="4"/>
  <c r="BI335" i="4"/>
  <c r="BH335" i="4"/>
  <c r="BG335" i="4"/>
  <c r="BF335" i="4"/>
  <c r="T335" i="4"/>
  <c r="R335" i="4"/>
  <c r="P335" i="4"/>
  <c r="BI327" i="4"/>
  <c r="BH327" i="4"/>
  <c r="BG327" i="4"/>
  <c r="BF327" i="4"/>
  <c r="T327" i="4"/>
  <c r="R327" i="4"/>
  <c r="P327" i="4"/>
  <c r="BI326" i="4"/>
  <c r="BH326" i="4"/>
  <c r="BG326" i="4"/>
  <c r="BF326" i="4"/>
  <c r="T326" i="4"/>
  <c r="R326" i="4"/>
  <c r="P326" i="4"/>
  <c r="BI318" i="4"/>
  <c r="BH318" i="4"/>
  <c r="BG318" i="4"/>
  <c r="BF318" i="4"/>
  <c r="T318" i="4"/>
  <c r="R318" i="4"/>
  <c r="P318" i="4"/>
  <c r="BI317" i="4"/>
  <c r="BH317" i="4"/>
  <c r="BG317" i="4"/>
  <c r="BF317" i="4"/>
  <c r="T317" i="4"/>
  <c r="R317" i="4"/>
  <c r="P317" i="4"/>
  <c r="BI315" i="4"/>
  <c r="BH315" i="4"/>
  <c r="BG315" i="4"/>
  <c r="BF315" i="4"/>
  <c r="T315" i="4"/>
  <c r="R315" i="4"/>
  <c r="P315" i="4"/>
  <c r="BI313" i="4"/>
  <c r="BH313" i="4"/>
  <c r="BG313" i="4"/>
  <c r="BF313" i="4"/>
  <c r="T313" i="4"/>
  <c r="R313" i="4"/>
  <c r="P313" i="4"/>
  <c r="BI311" i="4"/>
  <c r="BH311" i="4"/>
  <c r="BG311" i="4"/>
  <c r="BF311" i="4"/>
  <c r="T311" i="4"/>
  <c r="R311" i="4"/>
  <c r="P311" i="4"/>
  <c r="BI310" i="4"/>
  <c r="BH310" i="4"/>
  <c r="BG310" i="4"/>
  <c r="BF310" i="4"/>
  <c r="T310" i="4"/>
  <c r="R310" i="4"/>
  <c r="P310" i="4"/>
  <c r="BI309" i="4"/>
  <c r="BH309" i="4"/>
  <c r="BG309" i="4"/>
  <c r="BF309" i="4"/>
  <c r="T309" i="4"/>
  <c r="R309" i="4"/>
  <c r="P309" i="4"/>
  <c r="BI307" i="4"/>
  <c r="BH307" i="4"/>
  <c r="BG307" i="4"/>
  <c r="BF307" i="4"/>
  <c r="T307" i="4"/>
  <c r="R307" i="4"/>
  <c r="P307" i="4"/>
  <c r="BI305" i="4"/>
  <c r="BH305" i="4"/>
  <c r="BG305" i="4"/>
  <c r="BF305" i="4"/>
  <c r="T305" i="4"/>
  <c r="R305" i="4"/>
  <c r="P305" i="4"/>
  <c r="BI302" i="4"/>
  <c r="BH302" i="4"/>
  <c r="BG302" i="4"/>
  <c r="BF302" i="4"/>
  <c r="T302" i="4"/>
  <c r="R302" i="4"/>
  <c r="P302" i="4"/>
  <c r="BI301" i="4"/>
  <c r="BH301" i="4"/>
  <c r="BG301" i="4"/>
  <c r="BF301" i="4"/>
  <c r="T301" i="4"/>
  <c r="R301" i="4"/>
  <c r="P301" i="4"/>
  <c r="BI299" i="4"/>
  <c r="BH299" i="4"/>
  <c r="BG299" i="4"/>
  <c r="BF299" i="4"/>
  <c r="T299" i="4"/>
  <c r="R299" i="4"/>
  <c r="P299" i="4"/>
  <c r="BI298" i="4"/>
  <c r="BH298" i="4"/>
  <c r="BG298" i="4"/>
  <c r="BF298" i="4"/>
  <c r="T298" i="4"/>
  <c r="R298" i="4"/>
  <c r="P298" i="4"/>
  <c r="BI296" i="4"/>
  <c r="BH296" i="4"/>
  <c r="BG296" i="4"/>
  <c r="BF296" i="4"/>
  <c r="T296" i="4"/>
  <c r="R296" i="4"/>
  <c r="P296" i="4"/>
  <c r="BI295" i="4"/>
  <c r="BH295" i="4"/>
  <c r="BG295" i="4"/>
  <c r="BF295" i="4"/>
  <c r="T295" i="4"/>
  <c r="R295" i="4"/>
  <c r="P295" i="4"/>
  <c r="BI294" i="4"/>
  <c r="BH294" i="4"/>
  <c r="BG294" i="4"/>
  <c r="BF294" i="4"/>
  <c r="T294" i="4"/>
  <c r="R294" i="4"/>
  <c r="P294" i="4"/>
  <c r="BI293" i="4"/>
  <c r="BH293" i="4"/>
  <c r="BG293" i="4"/>
  <c r="BF293" i="4"/>
  <c r="T293" i="4"/>
  <c r="R293" i="4"/>
  <c r="P293" i="4"/>
  <c r="BI292" i="4"/>
  <c r="BH292" i="4"/>
  <c r="BG292" i="4"/>
  <c r="BF292" i="4"/>
  <c r="T292" i="4"/>
  <c r="R292" i="4"/>
  <c r="P292" i="4"/>
  <c r="BI291" i="4"/>
  <c r="BH291" i="4"/>
  <c r="BG291" i="4"/>
  <c r="BF291" i="4"/>
  <c r="T291" i="4"/>
  <c r="R291" i="4"/>
  <c r="P291" i="4"/>
  <c r="BI290" i="4"/>
  <c r="BH290" i="4"/>
  <c r="BG290" i="4"/>
  <c r="BF290" i="4"/>
  <c r="T290" i="4"/>
  <c r="R290" i="4"/>
  <c r="P290" i="4"/>
  <c r="BI289" i="4"/>
  <c r="BH289" i="4"/>
  <c r="BG289" i="4"/>
  <c r="BF289" i="4"/>
  <c r="T289" i="4"/>
  <c r="R289" i="4"/>
  <c r="P289" i="4"/>
  <c r="BI288" i="4"/>
  <c r="BH288" i="4"/>
  <c r="BG288" i="4"/>
  <c r="BF288" i="4"/>
  <c r="T288" i="4"/>
  <c r="R288" i="4"/>
  <c r="P288" i="4"/>
  <c r="BI287" i="4"/>
  <c r="BH287" i="4"/>
  <c r="BG287" i="4"/>
  <c r="BF287" i="4"/>
  <c r="T287" i="4"/>
  <c r="R287" i="4"/>
  <c r="P287" i="4"/>
  <c r="BI286" i="4"/>
  <c r="BH286" i="4"/>
  <c r="BG286" i="4"/>
  <c r="BF286" i="4"/>
  <c r="T286" i="4"/>
  <c r="R286" i="4"/>
  <c r="P286" i="4"/>
  <c r="BI285" i="4"/>
  <c r="BH285" i="4"/>
  <c r="BG285" i="4"/>
  <c r="BF285" i="4"/>
  <c r="T285" i="4"/>
  <c r="R285" i="4"/>
  <c r="P285" i="4"/>
  <c r="BI283" i="4"/>
  <c r="BH283" i="4"/>
  <c r="BG283" i="4"/>
  <c r="BF283" i="4"/>
  <c r="T283" i="4"/>
  <c r="R283" i="4"/>
  <c r="P283" i="4"/>
  <c r="BI282" i="4"/>
  <c r="BH282" i="4"/>
  <c r="BG282" i="4"/>
  <c r="BF282" i="4"/>
  <c r="T282" i="4"/>
  <c r="R282" i="4"/>
  <c r="P282" i="4"/>
  <c r="BI281" i="4"/>
  <c r="BH281" i="4"/>
  <c r="BG281" i="4"/>
  <c r="BF281" i="4"/>
  <c r="T281" i="4"/>
  <c r="R281" i="4"/>
  <c r="P281" i="4"/>
  <c r="BI279" i="4"/>
  <c r="BH279" i="4"/>
  <c r="BG279" i="4"/>
  <c r="BF279" i="4"/>
  <c r="T279" i="4"/>
  <c r="R279" i="4"/>
  <c r="P279" i="4"/>
  <c r="BI278" i="4"/>
  <c r="BH278" i="4"/>
  <c r="BG278" i="4"/>
  <c r="BF278" i="4"/>
  <c r="T278" i="4"/>
  <c r="R278" i="4"/>
  <c r="P278" i="4"/>
  <c r="BI276" i="4"/>
  <c r="BH276" i="4"/>
  <c r="BG276" i="4"/>
  <c r="BF276" i="4"/>
  <c r="T276" i="4"/>
  <c r="R276" i="4"/>
  <c r="P276" i="4"/>
  <c r="BI275" i="4"/>
  <c r="BH275" i="4"/>
  <c r="BG275" i="4"/>
  <c r="BF275" i="4"/>
  <c r="T275" i="4"/>
  <c r="R275" i="4"/>
  <c r="P275" i="4"/>
  <c r="BI273" i="4"/>
  <c r="BH273" i="4"/>
  <c r="BG273" i="4"/>
  <c r="BF273" i="4"/>
  <c r="T273" i="4"/>
  <c r="R273" i="4"/>
  <c r="P273" i="4"/>
  <c r="BI272" i="4"/>
  <c r="BH272" i="4"/>
  <c r="BG272" i="4"/>
  <c r="BF272" i="4"/>
  <c r="T272" i="4"/>
  <c r="R272" i="4"/>
  <c r="P272" i="4"/>
  <c r="BI271" i="4"/>
  <c r="BH271" i="4"/>
  <c r="BG271" i="4"/>
  <c r="BF271" i="4"/>
  <c r="T271" i="4"/>
  <c r="R271" i="4"/>
  <c r="P271" i="4"/>
  <c r="BI269" i="4"/>
  <c r="BH269" i="4"/>
  <c r="BG269" i="4"/>
  <c r="BF269" i="4"/>
  <c r="T269" i="4"/>
  <c r="R269" i="4"/>
  <c r="P269" i="4"/>
  <c r="BI268" i="4"/>
  <c r="BH268" i="4"/>
  <c r="BG268" i="4"/>
  <c r="BF268" i="4"/>
  <c r="T268" i="4"/>
  <c r="R268" i="4"/>
  <c r="P268" i="4"/>
  <c r="BI266" i="4"/>
  <c r="BH266" i="4"/>
  <c r="BG266" i="4"/>
  <c r="BF266" i="4"/>
  <c r="T266" i="4"/>
  <c r="R266" i="4"/>
  <c r="P266" i="4"/>
  <c r="BI265" i="4"/>
  <c r="BH265" i="4"/>
  <c r="BG265" i="4"/>
  <c r="BF265" i="4"/>
  <c r="T265" i="4"/>
  <c r="R265" i="4"/>
  <c r="P265" i="4"/>
  <c r="BI263" i="4"/>
  <c r="BH263" i="4"/>
  <c r="BG263" i="4"/>
  <c r="BF263" i="4"/>
  <c r="T263" i="4"/>
  <c r="R263" i="4"/>
  <c r="P263" i="4"/>
  <c r="BI260" i="4"/>
  <c r="BH260" i="4"/>
  <c r="BG260" i="4"/>
  <c r="BF260" i="4"/>
  <c r="T260" i="4"/>
  <c r="R260" i="4"/>
  <c r="P260" i="4"/>
  <c r="BI258" i="4"/>
  <c r="BH258" i="4"/>
  <c r="BG258" i="4"/>
  <c r="BF258" i="4"/>
  <c r="T258" i="4"/>
  <c r="R258" i="4"/>
  <c r="P258" i="4"/>
  <c r="BI257" i="4"/>
  <c r="BH257" i="4"/>
  <c r="BG257" i="4"/>
  <c r="BF257" i="4"/>
  <c r="T257" i="4"/>
  <c r="R257" i="4"/>
  <c r="P257" i="4"/>
  <c r="BI255" i="4"/>
  <c r="BH255" i="4"/>
  <c r="BG255" i="4"/>
  <c r="BF255" i="4"/>
  <c r="T255" i="4"/>
  <c r="R255" i="4"/>
  <c r="P255" i="4"/>
  <c r="BI252" i="4"/>
  <c r="BH252" i="4"/>
  <c r="BG252" i="4"/>
  <c r="BF252" i="4"/>
  <c r="T252" i="4"/>
  <c r="R252" i="4"/>
  <c r="P252" i="4"/>
  <c r="BI250" i="4"/>
  <c r="BH250" i="4"/>
  <c r="BG250" i="4"/>
  <c r="BF250" i="4"/>
  <c r="T250" i="4"/>
  <c r="R250" i="4"/>
  <c r="P250" i="4"/>
  <c r="BI248" i="4"/>
  <c r="BH248" i="4"/>
  <c r="BG248" i="4"/>
  <c r="BF248" i="4"/>
  <c r="T248" i="4"/>
  <c r="R248" i="4"/>
  <c r="P248" i="4"/>
  <c r="BI241" i="4"/>
  <c r="BH241" i="4"/>
  <c r="BG241" i="4"/>
  <c r="BF241" i="4"/>
  <c r="T241" i="4"/>
  <c r="R241" i="4"/>
  <c r="P241" i="4"/>
  <c r="BI239" i="4"/>
  <c r="BH239" i="4"/>
  <c r="BG239" i="4"/>
  <c r="BF239" i="4"/>
  <c r="T239" i="4"/>
  <c r="R239" i="4"/>
  <c r="P239" i="4"/>
  <c r="BI228" i="4"/>
  <c r="BH228" i="4"/>
  <c r="BG228" i="4"/>
  <c r="BF228" i="4"/>
  <c r="T228" i="4"/>
  <c r="R228" i="4"/>
  <c r="P228" i="4"/>
  <c r="BI226" i="4"/>
  <c r="BH226" i="4"/>
  <c r="BG226" i="4"/>
  <c r="BF226" i="4"/>
  <c r="T226" i="4"/>
  <c r="R226" i="4"/>
  <c r="P226" i="4"/>
  <c r="BI222" i="4"/>
  <c r="BH222" i="4"/>
  <c r="BG222" i="4"/>
  <c r="BF222" i="4"/>
  <c r="T222" i="4"/>
  <c r="R222" i="4"/>
  <c r="P222" i="4"/>
  <c r="BI220" i="4"/>
  <c r="BH220" i="4"/>
  <c r="BG220" i="4"/>
  <c r="BF220" i="4"/>
  <c r="T220" i="4"/>
  <c r="R220" i="4"/>
  <c r="P220" i="4"/>
  <c r="BI216" i="4"/>
  <c r="BH216" i="4"/>
  <c r="BG216" i="4"/>
  <c r="BF216" i="4"/>
  <c r="T216" i="4"/>
  <c r="R216" i="4"/>
  <c r="P216" i="4"/>
  <c r="BI210" i="4"/>
  <c r="BH210" i="4"/>
  <c r="BG210" i="4"/>
  <c r="BF210" i="4"/>
  <c r="T210" i="4"/>
  <c r="R210" i="4"/>
  <c r="P210" i="4"/>
  <c r="BI206" i="4"/>
  <c r="BH206" i="4"/>
  <c r="BG206" i="4"/>
  <c r="BF206" i="4"/>
  <c r="T206" i="4"/>
  <c r="T205" i="4" s="1"/>
  <c r="R206" i="4"/>
  <c r="R205" i="4" s="1"/>
  <c r="P206" i="4"/>
  <c r="P205" i="4" s="1"/>
  <c r="BI203" i="4"/>
  <c r="BH203" i="4"/>
  <c r="BG203" i="4"/>
  <c r="BF203" i="4"/>
  <c r="T203" i="4"/>
  <c r="R203" i="4"/>
  <c r="P203" i="4"/>
  <c r="BI200" i="4"/>
  <c r="BH200" i="4"/>
  <c r="BG200" i="4"/>
  <c r="BF200" i="4"/>
  <c r="T200" i="4"/>
  <c r="R200" i="4"/>
  <c r="P200" i="4"/>
  <c r="BI198" i="4"/>
  <c r="BH198" i="4"/>
  <c r="BG198" i="4"/>
  <c r="BF198" i="4"/>
  <c r="T198" i="4"/>
  <c r="R198" i="4"/>
  <c r="P198" i="4"/>
  <c r="BI196" i="4"/>
  <c r="BH196" i="4"/>
  <c r="BG196" i="4"/>
  <c r="BF196" i="4"/>
  <c r="T196" i="4"/>
  <c r="R196" i="4"/>
  <c r="P196" i="4"/>
  <c r="BI193" i="4"/>
  <c r="BH193" i="4"/>
  <c r="BG193" i="4"/>
  <c r="BF193" i="4"/>
  <c r="T193" i="4"/>
  <c r="R193" i="4"/>
  <c r="P193" i="4"/>
  <c r="BI191" i="4"/>
  <c r="BH191" i="4"/>
  <c r="BG191" i="4"/>
  <c r="BF191" i="4"/>
  <c r="T191" i="4"/>
  <c r="R191" i="4"/>
  <c r="P191" i="4"/>
  <c r="BI189" i="4"/>
  <c r="BH189" i="4"/>
  <c r="BG189" i="4"/>
  <c r="BF189" i="4"/>
  <c r="T189" i="4"/>
  <c r="R189" i="4"/>
  <c r="P189" i="4"/>
  <c r="BI187" i="4"/>
  <c r="BH187" i="4"/>
  <c r="BG187" i="4"/>
  <c r="BF187" i="4"/>
  <c r="T187" i="4"/>
  <c r="R187" i="4"/>
  <c r="P187" i="4"/>
  <c r="BI186" i="4"/>
  <c r="BH186" i="4"/>
  <c r="BG186" i="4"/>
  <c r="BF186" i="4"/>
  <c r="T186" i="4"/>
  <c r="R186" i="4"/>
  <c r="P186" i="4"/>
  <c r="BI183" i="4"/>
  <c r="BH183" i="4"/>
  <c r="BG183" i="4"/>
  <c r="BF183" i="4"/>
  <c r="T183" i="4"/>
  <c r="R183" i="4"/>
  <c r="P183" i="4"/>
  <c r="BI181" i="4"/>
  <c r="BH181" i="4"/>
  <c r="BG181" i="4"/>
  <c r="BF181" i="4"/>
  <c r="T181" i="4"/>
  <c r="R181" i="4"/>
  <c r="P181" i="4"/>
  <c r="BI178" i="4"/>
  <c r="BH178" i="4"/>
  <c r="BG178" i="4"/>
  <c r="BF178" i="4"/>
  <c r="T178" i="4"/>
  <c r="R178" i="4"/>
  <c r="P178" i="4"/>
  <c r="BI177" i="4"/>
  <c r="BH177" i="4"/>
  <c r="BG177" i="4"/>
  <c r="BF177" i="4"/>
  <c r="T177" i="4"/>
  <c r="R177" i="4"/>
  <c r="P177" i="4"/>
  <c r="BI176" i="4"/>
  <c r="BH176" i="4"/>
  <c r="BG176" i="4"/>
  <c r="BF176" i="4"/>
  <c r="T176" i="4"/>
  <c r="R176" i="4"/>
  <c r="P176" i="4"/>
  <c r="BI171" i="4"/>
  <c r="BH171" i="4"/>
  <c r="BG171" i="4"/>
  <c r="BF171" i="4"/>
  <c r="T171" i="4"/>
  <c r="R171" i="4"/>
  <c r="P171" i="4"/>
  <c r="BI170" i="4"/>
  <c r="BH170" i="4"/>
  <c r="BG170" i="4"/>
  <c r="BF170" i="4"/>
  <c r="T170" i="4"/>
  <c r="R170" i="4"/>
  <c r="P170" i="4"/>
  <c r="BI169" i="4"/>
  <c r="BH169" i="4"/>
  <c r="BG169" i="4"/>
  <c r="BF169" i="4"/>
  <c r="T169" i="4"/>
  <c r="R169" i="4"/>
  <c r="P169" i="4"/>
  <c r="BI168" i="4"/>
  <c r="BH168" i="4"/>
  <c r="BG168" i="4"/>
  <c r="BF168" i="4"/>
  <c r="T168" i="4"/>
  <c r="R168" i="4"/>
  <c r="P168" i="4"/>
  <c r="BI167" i="4"/>
  <c r="BH167" i="4"/>
  <c r="BG167" i="4"/>
  <c r="BF167" i="4"/>
  <c r="T167" i="4"/>
  <c r="R167" i="4"/>
  <c r="P167" i="4"/>
  <c r="BI165" i="4"/>
  <c r="BH165" i="4"/>
  <c r="BG165" i="4"/>
  <c r="BF165" i="4"/>
  <c r="T165" i="4"/>
  <c r="R165" i="4"/>
  <c r="P165" i="4"/>
  <c r="BI163" i="4"/>
  <c r="BH163" i="4"/>
  <c r="BG163" i="4"/>
  <c r="BF163" i="4"/>
  <c r="T163" i="4"/>
  <c r="R163" i="4"/>
  <c r="P163" i="4"/>
  <c r="BI161" i="4"/>
  <c r="BH161" i="4"/>
  <c r="BG161" i="4"/>
  <c r="BF161" i="4"/>
  <c r="T161" i="4"/>
  <c r="R161" i="4"/>
  <c r="P161" i="4"/>
  <c r="BI158" i="4"/>
  <c r="BH158" i="4"/>
  <c r="BG158" i="4"/>
  <c r="BF158" i="4"/>
  <c r="T158" i="4"/>
  <c r="T157" i="4" s="1"/>
  <c r="R158" i="4"/>
  <c r="R157" i="4" s="1"/>
  <c r="P158" i="4"/>
  <c r="P157" i="4" s="1"/>
  <c r="BI156" i="4"/>
  <c r="BH156" i="4"/>
  <c r="BG156" i="4"/>
  <c r="BF156" i="4"/>
  <c r="T156" i="4"/>
  <c r="R156" i="4"/>
  <c r="P156" i="4"/>
  <c r="BI154" i="4"/>
  <c r="BH154" i="4"/>
  <c r="BG154" i="4"/>
  <c r="BF154" i="4"/>
  <c r="T154" i="4"/>
  <c r="R154" i="4"/>
  <c r="P154" i="4"/>
  <c r="BI152" i="4"/>
  <c r="BH152" i="4"/>
  <c r="BG152" i="4"/>
  <c r="BF152" i="4"/>
  <c r="T152" i="4"/>
  <c r="R152" i="4"/>
  <c r="P152" i="4"/>
  <c r="BI151" i="4"/>
  <c r="BH151" i="4"/>
  <c r="BG151" i="4"/>
  <c r="BF151" i="4"/>
  <c r="T151" i="4"/>
  <c r="R151" i="4"/>
  <c r="P151" i="4"/>
  <c r="BI149" i="4"/>
  <c r="BH149" i="4"/>
  <c r="BG149" i="4"/>
  <c r="BF149" i="4"/>
  <c r="T149" i="4"/>
  <c r="R149" i="4"/>
  <c r="P149" i="4"/>
  <c r="BI144" i="4"/>
  <c r="BH144" i="4"/>
  <c r="BG144" i="4"/>
  <c r="BF144" i="4"/>
  <c r="T144" i="4"/>
  <c r="R144" i="4"/>
  <c r="P144" i="4"/>
  <c r="BI142" i="4"/>
  <c r="BH142" i="4"/>
  <c r="BG142" i="4"/>
  <c r="BF142" i="4"/>
  <c r="T142" i="4"/>
  <c r="R142" i="4"/>
  <c r="P142" i="4"/>
  <c r="BI140" i="4"/>
  <c r="BH140" i="4"/>
  <c r="BG140" i="4"/>
  <c r="BF140" i="4"/>
  <c r="T140" i="4"/>
  <c r="R140" i="4"/>
  <c r="P140" i="4"/>
  <c r="BI130" i="4"/>
  <c r="BH130" i="4"/>
  <c r="BG130" i="4"/>
  <c r="BF130" i="4"/>
  <c r="T130" i="4"/>
  <c r="R130" i="4"/>
  <c r="P130" i="4"/>
  <c r="BI129" i="4"/>
  <c r="BH129" i="4"/>
  <c r="BG129" i="4"/>
  <c r="BF129" i="4"/>
  <c r="T129" i="4"/>
  <c r="R129" i="4"/>
  <c r="P129" i="4"/>
  <c r="BI119" i="4"/>
  <c r="BH119" i="4"/>
  <c r="BG119" i="4"/>
  <c r="BF119" i="4"/>
  <c r="T119" i="4"/>
  <c r="R119" i="4"/>
  <c r="P119" i="4"/>
  <c r="BI115" i="4"/>
  <c r="BH115" i="4"/>
  <c r="BG115" i="4"/>
  <c r="BF115" i="4"/>
  <c r="T115" i="4"/>
  <c r="R115" i="4"/>
  <c r="P115" i="4"/>
  <c r="BI113" i="4"/>
  <c r="BH113" i="4"/>
  <c r="BG113" i="4"/>
  <c r="BF113" i="4"/>
  <c r="T113" i="4"/>
  <c r="R113" i="4"/>
  <c r="P113" i="4"/>
  <c r="BI111" i="4"/>
  <c r="BH111" i="4"/>
  <c r="BG111" i="4"/>
  <c r="BF111" i="4"/>
  <c r="T111" i="4"/>
  <c r="R111" i="4"/>
  <c r="P111" i="4"/>
  <c r="BI109" i="4"/>
  <c r="BH109" i="4"/>
  <c r="BG109" i="4"/>
  <c r="BF109" i="4"/>
  <c r="T109" i="4"/>
  <c r="R109" i="4"/>
  <c r="P109" i="4"/>
  <c r="BI107" i="4"/>
  <c r="BH107" i="4"/>
  <c r="BG107" i="4"/>
  <c r="BF107" i="4"/>
  <c r="T107" i="4"/>
  <c r="R107" i="4"/>
  <c r="P107" i="4"/>
  <c r="BI103" i="4"/>
  <c r="BH103" i="4"/>
  <c r="BG103" i="4"/>
  <c r="BF103" i="4"/>
  <c r="T103" i="4"/>
  <c r="R103" i="4"/>
  <c r="P103" i="4"/>
  <c r="BI100" i="4"/>
  <c r="BH100" i="4"/>
  <c r="BG100" i="4"/>
  <c r="BF100" i="4"/>
  <c r="T100" i="4"/>
  <c r="R100" i="4"/>
  <c r="P100" i="4"/>
  <c r="F91" i="4"/>
  <c r="E89" i="4"/>
  <c r="F52" i="4"/>
  <c r="E50" i="4"/>
  <c r="J24" i="4"/>
  <c r="E24" i="4"/>
  <c r="J94" i="4"/>
  <c r="J23" i="4"/>
  <c r="J21" i="4"/>
  <c r="E21" i="4"/>
  <c r="J93" i="4"/>
  <c r="J20" i="4"/>
  <c r="J18" i="4"/>
  <c r="E18" i="4"/>
  <c r="F94" i="4"/>
  <c r="J17" i="4"/>
  <c r="J15" i="4"/>
  <c r="E15" i="4"/>
  <c r="F93" i="4"/>
  <c r="J14" i="4"/>
  <c r="J12" i="4"/>
  <c r="J52" i="4" s="1"/>
  <c r="E7" i="4"/>
  <c r="E87" i="4" s="1"/>
  <c r="J37" i="3"/>
  <c r="J36" i="3"/>
  <c r="AY56" i="1"/>
  <c r="J35" i="3"/>
  <c r="AX56" i="1"/>
  <c r="BI336" i="3"/>
  <c r="BH336" i="3"/>
  <c r="BG336" i="3"/>
  <c r="BF336" i="3"/>
  <c r="T336" i="3"/>
  <c r="T335" i="3"/>
  <c r="R336" i="3"/>
  <c r="R335" i="3"/>
  <c r="P336" i="3"/>
  <c r="P335" i="3"/>
  <c r="BI334" i="3"/>
  <c r="BH334" i="3"/>
  <c r="BG334" i="3"/>
  <c r="BF334" i="3"/>
  <c r="T334" i="3"/>
  <c r="R334" i="3"/>
  <c r="P334" i="3"/>
  <c r="BI333" i="3"/>
  <c r="BH333" i="3"/>
  <c r="BG333" i="3"/>
  <c r="BF333" i="3"/>
  <c r="T333" i="3"/>
  <c r="R333" i="3"/>
  <c r="P333" i="3"/>
  <c r="BI331" i="3"/>
  <c r="BH331" i="3"/>
  <c r="BG331" i="3"/>
  <c r="BF331" i="3"/>
  <c r="T331" i="3"/>
  <c r="R331" i="3"/>
  <c r="P331" i="3"/>
  <c r="BI330" i="3"/>
  <c r="BH330" i="3"/>
  <c r="BG330" i="3"/>
  <c r="BF330" i="3"/>
  <c r="T330" i="3"/>
  <c r="R330" i="3"/>
  <c r="P330" i="3"/>
  <c r="BI329" i="3"/>
  <c r="BH329" i="3"/>
  <c r="BG329" i="3"/>
  <c r="BF329" i="3"/>
  <c r="T329" i="3"/>
  <c r="R329" i="3"/>
  <c r="P329" i="3"/>
  <c r="BI326" i="3"/>
  <c r="BH326" i="3"/>
  <c r="BG326" i="3"/>
  <c r="BF326" i="3"/>
  <c r="T326" i="3"/>
  <c r="R326" i="3"/>
  <c r="P326" i="3"/>
  <c r="BI324" i="3"/>
  <c r="BH324" i="3"/>
  <c r="BG324" i="3"/>
  <c r="BF324" i="3"/>
  <c r="T324" i="3"/>
  <c r="R324" i="3"/>
  <c r="P324" i="3"/>
  <c r="BI322" i="3"/>
  <c r="BH322" i="3"/>
  <c r="BG322" i="3"/>
  <c r="BF322" i="3"/>
  <c r="T322" i="3"/>
  <c r="R322" i="3"/>
  <c r="P322" i="3"/>
  <c r="BI318" i="3"/>
  <c r="BH318" i="3"/>
  <c r="BG318" i="3"/>
  <c r="BF318" i="3"/>
  <c r="T318" i="3"/>
  <c r="R318" i="3"/>
  <c r="P318" i="3"/>
  <c r="BI315" i="3"/>
  <c r="BH315" i="3"/>
  <c r="BG315" i="3"/>
  <c r="BF315" i="3"/>
  <c r="T315" i="3"/>
  <c r="R315" i="3"/>
  <c r="P315" i="3"/>
  <c r="BI311" i="3"/>
  <c r="BH311" i="3"/>
  <c r="BG311" i="3"/>
  <c r="BF311" i="3"/>
  <c r="T311" i="3"/>
  <c r="R311" i="3"/>
  <c r="P311" i="3"/>
  <c r="BI310" i="3"/>
  <c r="BH310" i="3"/>
  <c r="BG310" i="3"/>
  <c r="BF310" i="3"/>
  <c r="T310" i="3"/>
  <c r="R310" i="3"/>
  <c r="P310" i="3"/>
  <c r="BI309" i="3"/>
  <c r="BH309" i="3"/>
  <c r="BG309" i="3"/>
  <c r="BF309" i="3"/>
  <c r="T309" i="3"/>
  <c r="R309" i="3"/>
  <c r="P309" i="3"/>
  <c r="BI306" i="3"/>
  <c r="BH306" i="3"/>
  <c r="BG306" i="3"/>
  <c r="BF306" i="3"/>
  <c r="T306" i="3"/>
  <c r="R306" i="3"/>
  <c r="P306" i="3"/>
  <c r="BI305" i="3"/>
  <c r="BH305" i="3"/>
  <c r="BG305" i="3"/>
  <c r="BF305" i="3"/>
  <c r="T305" i="3"/>
  <c r="R305" i="3"/>
  <c r="P305" i="3"/>
  <c r="BI304" i="3"/>
  <c r="BH304" i="3"/>
  <c r="BG304" i="3"/>
  <c r="BF304" i="3"/>
  <c r="T304" i="3"/>
  <c r="R304" i="3"/>
  <c r="P304" i="3"/>
  <c r="BI302" i="3"/>
  <c r="BH302" i="3"/>
  <c r="BG302" i="3"/>
  <c r="BF302" i="3"/>
  <c r="T302" i="3"/>
  <c r="R302" i="3"/>
  <c r="P302" i="3"/>
  <c r="BI301" i="3"/>
  <c r="BH301" i="3"/>
  <c r="BG301" i="3"/>
  <c r="BF301" i="3"/>
  <c r="T301" i="3"/>
  <c r="R301" i="3"/>
  <c r="P301" i="3"/>
  <c r="BI300" i="3"/>
  <c r="BH300" i="3"/>
  <c r="BG300" i="3"/>
  <c r="BF300" i="3"/>
  <c r="T300" i="3"/>
  <c r="R300" i="3"/>
  <c r="P300" i="3"/>
  <c r="BI299" i="3"/>
  <c r="BH299" i="3"/>
  <c r="BG299" i="3"/>
  <c r="BF299" i="3"/>
  <c r="T299" i="3"/>
  <c r="R299" i="3"/>
  <c r="P299" i="3"/>
  <c r="BI298" i="3"/>
  <c r="BH298" i="3"/>
  <c r="BG298" i="3"/>
  <c r="BF298" i="3"/>
  <c r="T298" i="3"/>
  <c r="R298" i="3"/>
  <c r="P298" i="3"/>
  <c r="BI297" i="3"/>
  <c r="BH297" i="3"/>
  <c r="BG297" i="3"/>
  <c r="BF297" i="3"/>
  <c r="T297" i="3"/>
  <c r="R297" i="3"/>
  <c r="P297" i="3"/>
  <c r="BI295" i="3"/>
  <c r="BH295" i="3"/>
  <c r="BG295" i="3"/>
  <c r="BF295" i="3"/>
  <c r="T295" i="3"/>
  <c r="R295" i="3"/>
  <c r="P295" i="3"/>
  <c r="BI294" i="3"/>
  <c r="BH294" i="3"/>
  <c r="BG294" i="3"/>
  <c r="BF294" i="3"/>
  <c r="T294" i="3"/>
  <c r="R294" i="3"/>
  <c r="P294" i="3"/>
  <c r="BI292" i="3"/>
  <c r="BH292" i="3"/>
  <c r="BG292" i="3"/>
  <c r="BF292" i="3"/>
  <c r="T292" i="3"/>
  <c r="R292" i="3"/>
  <c r="P292" i="3"/>
  <c r="BI291" i="3"/>
  <c r="BH291" i="3"/>
  <c r="BG291" i="3"/>
  <c r="BF291" i="3"/>
  <c r="T291" i="3"/>
  <c r="R291" i="3"/>
  <c r="P291" i="3"/>
  <c r="BI289" i="3"/>
  <c r="BH289" i="3"/>
  <c r="BG289" i="3"/>
  <c r="BF289" i="3"/>
  <c r="T289" i="3"/>
  <c r="R289" i="3"/>
  <c r="P289" i="3"/>
  <c r="BI288" i="3"/>
  <c r="BH288" i="3"/>
  <c r="BG288" i="3"/>
  <c r="BF288" i="3"/>
  <c r="T288" i="3"/>
  <c r="R288" i="3"/>
  <c r="P288" i="3"/>
  <c r="BI284" i="3"/>
  <c r="BH284" i="3"/>
  <c r="BG284" i="3"/>
  <c r="BF284" i="3"/>
  <c r="T284" i="3"/>
  <c r="R284" i="3"/>
  <c r="P284" i="3"/>
  <c r="BI281" i="3"/>
  <c r="BH281" i="3"/>
  <c r="BG281" i="3"/>
  <c r="BF281" i="3"/>
  <c r="T281" i="3"/>
  <c r="R281" i="3"/>
  <c r="P281" i="3"/>
  <c r="BI279" i="3"/>
  <c r="BH279" i="3"/>
  <c r="BG279" i="3"/>
  <c r="BF279" i="3"/>
  <c r="T279" i="3"/>
  <c r="R279" i="3"/>
  <c r="P279" i="3"/>
  <c r="BI277" i="3"/>
  <c r="BH277" i="3"/>
  <c r="BG277" i="3"/>
  <c r="BF277" i="3"/>
  <c r="T277" i="3"/>
  <c r="R277" i="3"/>
  <c r="P277" i="3"/>
  <c r="BI275" i="3"/>
  <c r="BH275" i="3"/>
  <c r="BG275" i="3"/>
  <c r="BF275" i="3"/>
  <c r="T275" i="3"/>
  <c r="R275" i="3"/>
  <c r="P275" i="3"/>
  <c r="BI272" i="3"/>
  <c r="BH272" i="3"/>
  <c r="BG272" i="3"/>
  <c r="BF272" i="3"/>
  <c r="T272" i="3"/>
  <c r="R272" i="3"/>
  <c r="P272" i="3"/>
  <c r="BI270" i="3"/>
  <c r="BH270" i="3"/>
  <c r="BG270" i="3"/>
  <c r="BF270" i="3"/>
  <c r="T270" i="3"/>
  <c r="R270" i="3"/>
  <c r="P270" i="3"/>
  <c r="BI268" i="3"/>
  <c r="BH268" i="3"/>
  <c r="BG268" i="3"/>
  <c r="BF268" i="3"/>
  <c r="T268" i="3"/>
  <c r="R268" i="3"/>
  <c r="P268" i="3"/>
  <c r="BI266" i="3"/>
  <c r="BH266" i="3"/>
  <c r="BG266" i="3"/>
  <c r="BF266" i="3"/>
  <c r="T266" i="3"/>
  <c r="R266" i="3"/>
  <c r="P266" i="3"/>
  <c r="BI264" i="3"/>
  <c r="BH264" i="3"/>
  <c r="BG264" i="3"/>
  <c r="BF264" i="3"/>
  <c r="T264" i="3"/>
  <c r="R264" i="3"/>
  <c r="P264" i="3"/>
  <c r="BI261" i="3"/>
  <c r="BH261" i="3"/>
  <c r="BG261" i="3"/>
  <c r="BF261" i="3"/>
  <c r="T261" i="3"/>
  <c r="R261" i="3"/>
  <c r="P261" i="3"/>
  <c r="BI259" i="3"/>
  <c r="BH259" i="3"/>
  <c r="BG259" i="3"/>
  <c r="BF259" i="3"/>
  <c r="T259" i="3"/>
  <c r="R259" i="3"/>
  <c r="P259" i="3"/>
  <c r="BI258" i="3"/>
  <c r="BH258" i="3"/>
  <c r="BG258" i="3"/>
  <c r="BF258" i="3"/>
  <c r="T258" i="3"/>
  <c r="R258" i="3"/>
  <c r="P258" i="3"/>
  <c r="BI256" i="3"/>
  <c r="BH256" i="3"/>
  <c r="BG256" i="3"/>
  <c r="BF256" i="3"/>
  <c r="T256" i="3"/>
  <c r="R256" i="3"/>
  <c r="P256" i="3"/>
  <c r="BI254" i="3"/>
  <c r="BH254" i="3"/>
  <c r="BG254" i="3"/>
  <c r="BF254" i="3"/>
  <c r="T254" i="3"/>
  <c r="R254" i="3"/>
  <c r="P254" i="3"/>
  <c r="BI252" i="3"/>
  <c r="BH252" i="3"/>
  <c r="BG252" i="3"/>
  <c r="BF252" i="3"/>
  <c r="T252" i="3"/>
  <c r="R252" i="3"/>
  <c r="P252" i="3"/>
  <c r="BI250" i="3"/>
  <c r="BH250" i="3"/>
  <c r="BG250" i="3"/>
  <c r="BF250" i="3"/>
  <c r="T250" i="3"/>
  <c r="R250" i="3"/>
  <c r="P250" i="3"/>
  <c r="BI248" i="3"/>
  <c r="BH248" i="3"/>
  <c r="BG248" i="3"/>
  <c r="BF248" i="3"/>
  <c r="T248" i="3"/>
  <c r="R248" i="3"/>
  <c r="P248" i="3"/>
  <c r="BI246" i="3"/>
  <c r="BH246" i="3"/>
  <c r="BG246" i="3"/>
  <c r="BF246" i="3"/>
  <c r="T246" i="3"/>
  <c r="R246" i="3"/>
  <c r="P246" i="3"/>
  <c r="BI244" i="3"/>
  <c r="BH244" i="3"/>
  <c r="BG244" i="3"/>
  <c r="BF244" i="3"/>
  <c r="T244" i="3"/>
  <c r="R244" i="3"/>
  <c r="P244" i="3"/>
  <c r="BI240" i="3"/>
  <c r="BH240" i="3"/>
  <c r="BG240" i="3"/>
  <c r="BF240" i="3"/>
  <c r="T240" i="3"/>
  <c r="R240" i="3"/>
  <c r="P240" i="3"/>
  <c r="BI239" i="3"/>
  <c r="BH239" i="3"/>
  <c r="BG239" i="3"/>
  <c r="BF239" i="3"/>
  <c r="T239" i="3"/>
  <c r="R239" i="3"/>
  <c r="P239" i="3"/>
  <c r="BI238" i="3"/>
  <c r="BH238" i="3"/>
  <c r="BG238" i="3"/>
  <c r="BF238" i="3"/>
  <c r="T238" i="3"/>
  <c r="R238" i="3"/>
  <c r="P238" i="3"/>
  <c r="BI237" i="3"/>
  <c r="BH237" i="3"/>
  <c r="BG237" i="3"/>
  <c r="BF237" i="3"/>
  <c r="T237" i="3"/>
  <c r="R237" i="3"/>
  <c r="P237" i="3"/>
  <c r="BI236" i="3"/>
  <c r="BH236" i="3"/>
  <c r="BG236" i="3"/>
  <c r="BF236" i="3"/>
  <c r="T236" i="3"/>
  <c r="R236" i="3"/>
  <c r="P236" i="3"/>
  <c r="BI235" i="3"/>
  <c r="BH235" i="3"/>
  <c r="BG235" i="3"/>
  <c r="BF235" i="3"/>
  <c r="T235" i="3"/>
  <c r="R235" i="3"/>
  <c r="P235" i="3"/>
  <c r="BI234" i="3"/>
  <c r="BH234" i="3"/>
  <c r="BG234" i="3"/>
  <c r="BF234" i="3"/>
  <c r="T234" i="3"/>
  <c r="R234" i="3"/>
  <c r="P234" i="3"/>
  <c r="BI232" i="3"/>
  <c r="BH232" i="3"/>
  <c r="BG232" i="3"/>
  <c r="BF232" i="3"/>
  <c r="T232" i="3"/>
  <c r="R232" i="3"/>
  <c r="P232" i="3"/>
  <c r="BI231" i="3"/>
  <c r="BH231" i="3"/>
  <c r="BG231" i="3"/>
  <c r="BF231" i="3"/>
  <c r="T231" i="3"/>
  <c r="R231" i="3"/>
  <c r="P231" i="3"/>
  <c r="BI230" i="3"/>
  <c r="BH230" i="3"/>
  <c r="BG230" i="3"/>
  <c r="BF230" i="3"/>
  <c r="T230" i="3"/>
  <c r="R230" i="3"/>
  <c r="P230" i="3"/>
  <c r="BI227" i="3"/>
  <c r="BH227" i="3"/>
  <c r="BG227" i="3"/>
  <c r="BF227" i="3"/>
  <c r="T227" i="3"/>
  <c r="R227" i="3"/>
  <c r="P227" i="3"/>
  <c r="BI225" i="3"/>
  <c r="BH225" i="3"/>
  <c r="BG225" i="3"/>
  <c r="BF225" i="3"/>
  <c r="T225" i="3"/>
  <c r="R225" i="3"/>
  <c r="P225" i="3"/>
  <c r="BI223" i="3"/>
  <c r="BH223" i="3"/>
  <c r="BG223" i="3"/>
  <c r="BF223" i="3"/>
  <c r="T223" i="3"/>
  <c r="R223" i="3"/>
  <c r="P223" i="3"/>
  <c r="BI219" i="3"/>
  <c r="BH219" i="3"/>
  <c r="BG219" i="3"/>
  <c r="BF219" i="3"/>
  <c r="T219" i="3"/>
  <c r="R219" i="3"/>
  <c r="P219" i="3"/>
  <c r="BI218" i="3"/>
  <c r="BH218" i="3"/>
  <c r="BG218" i="3"/>
  <c r="BF218" i="3"/>
  <c r="T218" i="3"/>
  <c r="R218" i="3"/>
  <c r="P218" i="3"/>
  <c r="BI217" i="3"/>
  <c r="BH217" i="3"/>
  <c r="BG217" i="3"/>
  <c r="BF217" i="3"/>
  <c r="T217" i="3"/>
  <c r="R217" i="3"/>
  <c r="P217" i="3"/>
  <c r="BI216" i="3"/>
  <c r="BH216" i="3"/>
  <c r="BG216" i="3"/>
  <c r="BF216" i="3"/>
  <c r="T216" i="3"/>
  <c r="R216" i="3"/>
  <c r="P216" i="3"/>
  <c r="BI215" i="3"/>
  <c r="BH215" i="3"/>
  <c r="BG215" i="3"/>
  <c r="BF215" i="3"/>
  <c r="T215" i="3"/>
  <c r="R215" i="3"/>
  <c r="P215" i="3"/>
  <c r="BI212" i="3"/>
  <c r="BH212" i="3"/>
  <c r="BG212" i="3"/>
  <c r="BF212" i="3"/>
  <c r="T212" i="3"/>
  <c r="T211" i="3"/>
  <c r="R212" i="3"/>
  <c r="R211" i="3"/>
  <c r="P212" i="3"/>
  <c r="P211" i="3"/>
  <c r="BI209" i="3"/>
  <c r="BH209" i="3"/>
  <c r="BG209" i="3"/>
  <c r="BF209" i="3"/>
  <c r="T209" i="3"/>
  <c r="R209" i="3"/>
  <c r="P209" i="3"/>
  <c r="BI207" i="3"/>
  <c r="BH207" i="3"/>
  <c r="BG207" i="3"/>
  <c r="BF207" i="3"/>
  <c r="T207" i="3"/>
  <c r="R207" i="3"/>
  <c r="P207" i="3"/>
  <c r="BI203" i="3"/>
  <c r="BH203" i="3"/>
  <c r="BG203" i="3"/>
  <c r="BF203" i="3"/>
  <c r="T203" i="3"/>
  <c r="R203" i="3"/>
  <c r="P203" i="3"/>
  <c r="BI201" i="3"/>
  <c r="BH201" i="3"/>
  <c r="BG201" i="3"/>
  <c r="BF201" i="3"/>
  <c r="T201" i="3"/>
  <c r="R201" i="3"/>
  <c r="P201" i="3"/>
  <c r="BI199" i="3"/>
  <c r="BH199" i="3"/>
  <c r="BG199" i="3"/>
  <c r="BF199" i="3"/>
  <c r="T199" i="3"/>
  <c r="R199" i="3"/>
  <c r="P199" i="3"/>
  <c r="BI196" i="3"/>
  <c r="BH196" i="3"/>
  <c r="BG196" i="3"/>
  <c r="BF196" i="3"/>
  <c r="T196" i="3"/>
  <c r="R196" i="3"/>
  <c r="P196" i="3"/>
  <c r="BI192" i="3"/>
  <c r="BH192" i="3"/>
  <c r="BG192" i="3"/>
  <c r="BF192" i="3"/>
  <c r="T192" i="3"/>
  <c r="R192" i="3"/>
  <c r="P192" i="3"/>
  <c r="BI189" i="3"/>
  <c r="BH189" i="3"/>
  <c r="BG189" i="3"/>
  <c r="BF189" i="3"/>
  <c r="T189" i="3"/>
  <c r="R189" i="3"/>
  <c r="P189" i="3"/>
  <c r="BI185" i="3"/>
  <c r="BH185" i="3"/>
  <c r="BG185" i="3"/>
  <c r="BF185" i="3"/>
  <c r="T185" i="3"/>
  <c r="R185" i="3"/>
  <c r="P185" i="3"/>
  <c r="BI181" i="3"/>
  <c r="BH181" i="3"/>
  <c r="BG181" i="3"/>
  <c r="BF181" i="3"/>
  <c r="T181" i="3"/>
  <c r="R181" i="3"/>
  <c r="P181" i="3"/>
  <c r="BI177" i="3"/>
  <c r="BH177" i="3"/>
  <c r="BG177" i="3"/>
  <c r="BF177" i="3"/>
  <c r="T177" i="3"/>
  <c r="R177" i="3"/>
  <c r="P177" i="3"/>
  <c r="BI174" i="3"/>
  <c r="BH174" i="3"/>
  <c r="BG174" i="3"/>
  <c r="BF174" i="3"/>
  <c r="T174" i="3"/>
  <c r="R174" i="3"/>
  <c r="P174" i="3"/>
  <c r="BI173" i="3"/>
  <c r="BH173" i="3"/>
  <c r="BG173" i="3"/>
  <c r="BF173" i="3"/>
  <c r="T173" i="3"/>
  <c r="R173" i="3"/>
  <c r="P173" i="3"/>
  <c r="BI170" i="3"/>
  <c r="BH170" i="3"/>
  <c r="BG170" i="3"/>
  <c r="BF170" i="3"/>
  <c r="T170" i="3"/>
  <c r="R170" i="3"/>
  <c r="P170" i="3"/>
  <c r="BI168" i="3"/>
  <c r="BH168" i="3"/>
  <c r="BG168" i="3"/>
  <c r="BF168" i="3"/>
  <c r="T168" i="3"/>
  <c r="R168" i="3"/>
  <c r="P168" i="3"/>
  <c r="BI166" i="3"/>
  <c r="BH166" i="3"/>
  <c r="BG166" i="3"/>
  <c r="BF166" i="3"/>
  <c r="T166" i="3"/>
  <c r="R166" i="3"/>
  <c r="P166" i="3"/>
  <c r="BI163" i="3"/>
  <c r="BH163" i="3"/>
  <c r="BG163" i="3"/>
  <c r="BF163" i="3"/>
  <c r="T163" i="3"/>
  <c r="R163" i="3"/>
  <c r="P163" i="3"/>
  <c r="BI159" i="3"/>
  <c r="BH159" i="3"/>
  <c r="BG159" i="3"/>
  <c r="BF159" i="3"/>
  <c r="T159" i="3"/>
  <c r="R159" i="3"/>
  <c r="P159" i="3"/>
  <c r="BI157" i="3"/>
  <c r="BH157" i="3"/>
  <c r="BG157" i="3"/>
  <c r="BF157" i="3"/>
  <c r="T157" i="3"/>
  <c r="R157" i="3"/>
  <c r="P157" i="3"/>
  <c r="BI155" i="3"/>
  <c r="BH155" i="3"/>
  <c r="BG155" i="3"/>
  <c r="BF155" i="3"/>
  <c r="T155" i="3"/>
  <c r="R155" i="3"/>
  <c r="P155" i="3"/>
  <c r="BI154" i="3"/>
  <c r="BH154" i="3"/>
  <c r="BG154" i="3"/>
  <c r="BF154" i="3"/>
  <c r="T154" i="3"/>
  <c r="R154" i="3"/>
  <c r="P154" i="3"/>
  <c r="BI153" i="3"/>
  <c r="BH153" i="3"/>
  <c r="BG153" i="3"/>
  <c r="BF153" i="3"/>
  <c r="T153" i="3"/>
  <c r="R153" i="3"/>
  <c r="P153" i="3"/>
  <c r="BI149" i="3"/>
  <c r="BH149" i="3"/>
  <c r="BG149" i="3"/>
  <c r="BF149" i="3"/>
  <c r="T149" i="3"/>
  <c r="R149" i="3"/>
  <c r="P149" i="3"/>
  <c r="BI147" i="3"/>
  <c r="BH147" i="3"/>
  <c r="BG147" i="3"/>
  <c r="BF147" i="3"/>
  <c r="T147" i="3"/>
  <c r="R147" i="3"/>
  <c r="P147" i="3"/>
  <c r="BI142" i="3"/>
  <c r="BH142" i="3"/>
  <c r="BG142" i="3"/>
  <c r="BF142" i="3"/>
  <c r="T142" i="3"/>
  <c r="R142" i="3"/>
  <c r="P142" i="3"/>
  <c r="BI141" i="3"/>
  <c r="BH141" i="3"/>
  <c r="BG141" i="3"/>
  <c r="BF141" i="3"/>
  <c r="T141" i="3"/>
  <c r="R141" i="3"/>
  <c r="P141" i="3"/>
  <c r="BI137" i="3"/>
  <c r="BH137" i="3"/>
  <c r="BG137" i="3"/>
  <c r="BF137" i="3"/>
  <c r="T137" i="3"/>
  <c r="R137" i="3"/>
  <c r="P137" i="3"/>
  <c r="BI136" i="3"/>
  <c r="BH136" i="3"/>
  <c r="BG136" i="3"/>
  <c r="BF136" i="3"/>
  <c r="T136" i="3"/>
  <c r="R136" i="3"/>
  <c r="P136" i="3"/>
  <c r="BI133" i="3"/>
  <c r="BH133" i="3"/>
  <c r="BG133" i="3"/>
  <c r="BF133" i="3"/>
  <c r="T133" i="3"/>
  <c r="R133" i="3"/>
  <c r="P133" i="3"/>
  <c r="BI131" i="3"/>
  <c r="BH131" i="3"/>
  <c r="BG131" i="3"/>
  <c r="BF131" i="3"/>
  <c r="T131" i="3"/>
  <c r="R131" i="3"/>
  <c r="P131" i="3"/>
  <c r="BI129" i="3"/>
  <c r="BH129" i="3"/>
  <c r="BG129" i="3"/>
  <c r="BF129" i="3"/>
  <c r="T129" i="3"/>
  <c r="R129" i="3"/>
  <c r="P129" i="3"/>
  <c r="BI116" i="3"/>
  <c r="BH116" i="3"/>
  <c r="BG116" i="3"/>
  <c r="BF116" i="3"/>
  <c r="T116" i="3"/>
  <c r="R116" i="3"/>
  <c r="P116" i="3"/>
  <c r="BI114" i="3"/>
  <c r="BH114" i="3"/>
  <c r="BG114" i="3"/>
  <c r="BF114" i="3"/>
  <c r="T114" i="3"/>
  <c r="R114" i="3"/>
  <c r="P114" i="3"/>
  <c r="BI110" i="3"/>
  <c r="BH110" i="3"/>
  <c r="BG110" i="3"/>
  <c r="BF110" i="3"/>
  <c r="T110" i="3"/>
  <c r="R110" i="3"/>
  <c r="P110" i="3"/>
  <c r="BI107" i="3"/>
  <c r="BH107" i="3"/>
  <c r="BG107" i="3"/>
  <c r="BF107" i="3"/>
  <c r="T107" i="3"/>
  <c r="R107" i="3"/>
  <c r="P107" i="3"/>
  <c r="BI105" i="3"/>
  <c r="BH105" i="3"/>
  <c r="BG105" i="3"/>
  <c r="BF105" i="3"/>
  <c r="T105" i="3"/>
  <c r="R105" i="3"/>
  <c r="P105" i="3"/>
  <c r="BI103" i="3"/>
  <c r="BH103" i="3"/>
  <c r="BG103" i="3"/>
  <c r="BF103" i="3"/>
  <c r="T103" i="3"/>
  <c r="R103" i="3"/>
  <c r="P103" i="3"/>
  <c r="BI101" i="3"/>
  <c r="BH101" i="3"/>
  <c r="BG101" i="3"/>
  <c r="BF101" i="3"/>
  <c r="T101" i="3"/>
  <c r="R101" i="3"/>
  <c r="P101" i="3"/>
  <c r="BI98" i="3"/>
  <c r="BH98" i="3"/>
  <c r="BG98" i="3"/>
  <c r="BF98" i="3"/>
  <c r="T98" i="3"/>
  <c r="R98" i="3"/>
  <c r="P98" i="3"/>
  <c r="F89" i="3"/>
  <c r="E87" i="3"/>
  <c r="F52" i="3"/>
  <c r="E50" i="3"/>
  <c r="J24" i="3"/>
  <c r="E24" i="3"/>
  <c r="J92" i="3"/>
  <c r="J23" i="3"/>
  <c r="J21" i="3"/>
  <c r="E21" i="3"/>
  <c r="J91" i="3"/>
  <c r="J20" i="3"/>
  <c r="J18" i="3"/>
  <c r="E18" i="3"/>
  <c r="F92" i="3"/>
  <c r="J17" i="3"/>
  <c r="J15" i="3"/>
  <c r="E15" i="3"/>
  <c r="F91" i="3"/>
  <c r="J14" i="3"/>
  <c r="J12" i="3"/>
  <c r="J89" i="3" s="1"/>
  <c r="E7" i="3"/>
  <c r="E85" i="3" s="1"/>
  <c r="J35" i="2"/>
  <c r="J34" i="2"/>
  <c r="AY55" i="1"/>
  <c r="J33" i="2"/>
  <c r="AX55" i="1"/>
  <c r="BI94" i="2"/>
  <c r="BH94" i="2"/>
  <c r="BG94" i="2"/>
  <c r="BF94" i="2"/>
  <c r="T94" i="2"/>
  <c r="T93" i="2"/>
  <c r="R94" i="2"/>
  <c r="R93" i="2"/>
  <c r="P94" i="2"/>
  <c r="P93" i="2"/>
  <c r="BI92" i="2"/>
  <c r="BH92" i="2"/>
  <c r="BG92" i="2"/>
  <c r="BF92" i="2"/>
  <c r="T92" i="2"/>
  <c r="R92" i="2"/>
  <c r="P92" i="2"/>
  <c r="BI91" i="2"/>
  <c r="BH91" i="2"/>
  <c r="BG91" i="2"/>
  <c r="BF91" i="2"/>
  <c r="T91" i="2"/>
  <c r="R91" i="2"/>
  <c r="P91" i="2"/>
  <c r="BI90" i="2"/>
  <c r="BH90" i="2"/>
  <c r="BG90" i="2"/>
  <c r="BF90" i="2"/>
  <c r="T90" i="2"/>
  <c r="R90" i="2"/>
  <c r="P90" i="2"/>
  <c r="BI89" i="2"/>
  <c r="BH89" i="2"/>
  <c r="BG89" i="2"/>
  <c r="BF89" i="2"/>
  <c r="T89" i="2"/>
  <c r="R89" i="2"/>
  <c r="P89" i="2"/>
  <c r="BI88" i="2"/>
  <c r="BH88" i="2"/>
  <c r="BG88" i="2"/>
  <c r="BF88" i="2"/>
  <c r="T88" i="2"/>
  <c r="R88" i="2"/>
  <c r="P88" i="2"/>
  <c r="BI87" i="2"/>
  <c r="BH87" i="2"/>
  <c r="BG87" i="2"/>
  <c r="BF87" i="2"/>
  <c r="T87" i="2"/>
  <c r="R87" i="2"/>
  <c r="P87" i="2"/>
  <c r="BI86" i="2"/>
  <c r="BH86" i="2"/>
  <c r="BG86" i="2"/>
  <c r="BF86" i="2"/>
  <c r="T86" i="2"/>
  <c r="R86" i="2"/>
  <c r="P86" i="2"/>
  <c r="BI84" i="2"/>
  <c r="BH84" i="2"/>
  <c r="BG84" i="2"/>
  <c r="BF84" i="2"/>
  <c r="T84" i="2"/>
  <c r="R84" i="2"/>
  <c r="P84" i="2"/>
  <c r="BI83" i="2"/>
  <c r="BH83" i="2"/>
  <c r="BG83" i="2"/>
  <c r="BF83" i="2"/>
  <c r="T83" i="2"/>
  <c r="R83" i="2"/>
  <c r="P83" i="2"/>
  <c r="BI82" i="2"/>
  <c r="BH82" i="2"/>
  <c r="BG82" i="2"/>
  <c r="BF82" i="2"/>
  <c r="T82" i="2"/>
  <c r="R82" i="2"/>
  <c r="P82" i="2"/>
  <c r="BI81" i="2"/>
  <c r="BH81" i="2"/>
  <c r="BG81" i="2"/>
  <c r="BF81" i="2"/>
  <c r="T81" i="2"/>
  <c r="R81" i="2"/>
  <c r="P81" i="2"/>
  <c r="BI80" i="2"/>
  <c r="BH80" i="2"/>
  <c r="BG80" i="2"/>
  <c r="BF80" i="2"/>
  <c r="T80" i="2"/>
  <c r="R80" i="2"/>
  <c r="P80" i="2"/>
  <c r="J74" i="2"/>
  <c r="F73" i="2"/>
  <c r="F71" i="2"/>
  <c r="E69" i="2"/>
  <c r="J51" i="2"/>
  <c r="F50" i="2"/>
  <c r="F48" i="2"/>
  <c r="E46" i="2"/>
  <c r="J19" i="2"/>
  <c r="E19" i="2"/>
  <c r="J73" i="2" s="1"/>
  <c r="J18" i="2"/>
  <c r="J16" i="2"/>
  <c r="E16" i="2"/>
  <c r="F51" i="2" s="1"/>
  <c r="J15" i="2"/>
  <c r="J10" i="2"/>
  <c r="J71" i="2"/>
  <c r="L50" i="1"/>
  <c r="AM50" i="1"/>
  <c r="AM49" i="1"/>
  <c r="L49" i="1"/>
  <c r="AM47" i="1"/>
  <c r="L47" i="1"/>
  <c r="L45" i="1"/>
  <c r="L44" i="1"/>
  <c r="J162" i="12"/>
  <c r="BK150" i="12"/>
  <c r="BK145" i="12"/>
  <c r="BK136" i="12"/>
  <c r="BK125" i="12"/>
  <c r="J120" i="12"/>
  <c r="BK117" i="12"/>
  <c r="J112" i="12"/>
  <c r="BK104" i="12"/>
  <c r="BK101" i="12"/>
  <c r="J91" i="12"/>
  <c r="BK86" i="11"/>
  <c r="J90" i="10"/>
  <c r="J86" i="10"/>
  <c r="J93" i="9"/>
  <c r="BK86" i="9"/>
  <c r="J106" i="8"/>
  <c r="J96" i="8"/>
  <c r="BK123" i="7"/>
  <c r="J117" i="7"/>
  <c r="J114" i="7"/>
  <c r="J110" i="7"/>
  <c r="BK101" i="7"/>
  <c r="BK91" i="7"/>
  <c r="BK86" i="7"/>
  <c r="J284" i="6"/>
  <c r="J275" i="6"/>
  <c r="J270" i="6"/>
  <c r="J265" i="6"/>
  <c r="J260" i="6"/>
  <c r="BK256" i="6"/>
  <c r="BK251" i="6"/>
  <c r="BK247" i="6"/>
  <c r="J242" i="6"/>
  <c r="BK236" i="6"/>
  <c r="BK232" i="6"/>
  <c r="BK230" i="6"/>
  <c r="BK221" i="6"/>
  <c r="BK213" i="6"/>
  <c r="J206" i="6"/>
  <c r="J198" i="6"/>
  <c r="BK194" i="6"/>
  <c r="BK186" i="6"/>
  <c r="J180" i="6"/>
  <c r="BK172" i="6"/>
  <c r="J166" i="6"/>
  <c r="BK162" i="6"/>
  <c r="J154" i="6"/>
  <c r="BK146" i="6"/>
  <c r="J139" i="6"/>
  <c r="J133" i="6"/>
  <c r="BK120" i="6"/>
  <c r="J113" i="6"/>
  <c r="BK103" i="6"/>
  <c r="J97" i="6"/>
  <c r="J190" i="5"/>
  <c r="BK179" i="5"/>
  <c r="J171" i="5"/>
  <c r="J164" i="5"/>
  <c r="J155" i="5"/>
  <c r="J149" i="5"/>
  <c r="J121" i="5"/>
  <c r="J115" i="5"/>
  <c r="BK108" i="5"/>
  <c r="BK91" i="5"/>
  <c r="J434" i="4"/>
  <c r="J420" i="4"/>
  <c r="J417" i="4"/>
  <c r="J408" i="4"/>
  <c r="BK398" i="4"/>
  <c r="BK392" i="4"/>
  <c r="BK389" i="4"/>
  <c r="BK382" i="4"/>
  <c r="J359" i="4"/>
  <c r="BK349" i="4"/>
  <c r="BK343" i="4"/>
  <c r="J317" i="4"/>
  <c r="BK311" i="4"/>
  <c r="J301" i="4"/>
  <c r="BK291" i="4"/>
  <c r="BK279" i="4"/>
  <c r="BK271" i="4"/>
  <c r="BK265" i="4"/>
  <c r="BK260" i="4"/>
  <c r="BK257" i="4"/>
  <c r="BK248" i="4"/>
  <c r="J241" i="4"/>
  <c r="BK228" i="4"/>
  <c r="BK226" i="4"/>
  <c r="BK220" i="4"/>
  <c r="BK210" i="4"/>
  <c r="BK203" i="4"/>
  <c r="J198" i="4"/>
  <c r="J193" i="4"/>
  <c r="J189" i="4"/>
  <c r="J181" i="4"/>
  <c r="BK177" i="4"/>
  <c r="BK170" i="4"/>
  <c r="J167" i="4"/>
  <c r="J158" i="4"/>
  <c r="BK149" i="4"/>
  <c r="BK130" i="4"/>
  <c r="J113" i="4"/>
  <c r="J109" i="4"/>
  <c r="J330" i="3"/>
  <c r="BK301" i="3"/>
  <c r="BK298" i="3"/>
  <c r="BK277" i="3"/>
  <c r="BK264" i="3"/>
  <c r="BK238" i="3"/>
  <c r="J218" i="3"/>
  <c r="BK185" i="3"/>
  <c r="BK159" i="3"/>
  <c r="J154" i="3"/>
  <c r="BK142" i="3"/>
  <c r="BK116" i="3"/>
  <c r="BK101" i="3"/>
  <c r="BK90" i="2"/>
  <c r="BK87" i="2"/>
  <c r="J82" i="2"/>
  <c r="BK162" i="12"/>
  <c r="J145" i="12"/>
  <c r="J117" i="12"/>
  <c r="BK97" i="12"/>
  <c r="J84" i="9"/>
  <c r="BK106" i="8"/>
  <c r="BK103" i="8"/>
  <c r="J100" i="8"/>
  <c r="J93" i="8"/>
  <c r="J119" i="7"/>
  <c r="BK114" i="7"/>
  <c r="J111" i="7"/>
  <c r="BK106" i="7"/>
  <c r="J101" i="7"/>
  <c r="BK96" i="7"/>
  <c r="J87" i="7"/>
  <c r="BK289" i="6"/>
  <c r="BK282" i="6"/>
  <c r="BK277" i="6"/>
  <c r="J268" i="6"/>
  <c r="BK265" i="6"/>
  <c r="J263" i="6"/>
  <c r="J256" i="6"/>
  <c r="J253" i="6"/>
  <c r="J249" i="6"/>
  <c r="BK243" i="6"/>
  <c r="J236" i="6"/>
  <c r="BK228" i="6"/>
  <c r="BK219" i="6"/>
  <c r="BK215" i="6"/>
  <c r="J213" i="6"/>
  <c r="J208" i="6"/>
  <c r="J200" i="6"/>
  <c r="J194" i="6"/>
  <c r="J186" i="6"/>
  <c r="BK176" i="6"/>
  <c r="J171" i="6"/>
  <c r="BK168" i="6"/>
  <c r="BK160" i="6"/>
  <c r="BK154" i="6"/>
  <c r="BK144" i="6"/>
  <c r="BK138" i="6"/>
  <c r="BK132" i="6"/>
  <c r="J131" i="6"/>
  <c r="BK122" i="6"/>
  <c r="J117" i="6"/>
  <c r="BK111" i="6"/>
  <c r="J103" i="6"/>
  <c r="BK94" i="6"/>
  <c r="BK187" i="5"/>
  <c r="BK182" i="5"/>
  <c r="J177" i="5"/>
  <c r="J174" i="5"/>
  <c r="BK170" i="5"/>
  <c r="BK159" i="5"/>
  <c r="J148" i="5"/>
  <c r="J294" i="4"/>
  <c r="BK283" i="4"/>
  <c r="J268" i="4"/>
  <c r="J220" i="4"/>
  <c r="BK206" i="4"/>
  <c r="J196" i="4"/>
  <c r="BK187" i="4"/>
  <c r="BK183" i="4"/>
  <c r="BK109" i="4"/>
  <c r="J329" i="3"/>
  <c r="J309" i="3"/>
  <c r="BK304" i="3"/>
  <c r="J292" i="3"/>
  <c r="BK281" i="3"/>
  <c r="BK266" i="3"/>
  <c r="J256" i="3"/>
  <c r="J248" i="3"/>
  <c r="J239" i="3"/>
  <c r="J225" i="3"/>
  <c r="BK201" i="3"/>
  <c r="J181" i="3"/>
  <c r="J170" i="3"/>
  <c r="J158" i="12"/>
  <c r="J136" i="12"/>
  <c r="BK122" i="12"/>
  <c r="BK109" i="12"/>
  <c r="J101" i="12"/>
  <c r="BK88" i="11"/>
  <c r="J92" i="10"/>
  <c r="BK86" i="10"/>
  <c r="BK89" i="9"/>
  <c r="J86" i="9"/>
  <c r="BK105" i="8"/>
  <c r="J101" i="8"/>
  <c r="BK98" i="8"/>
  <c r="BK93" i="8"/>
  <c r="J123" i="7"/>
  <c r="J113" i="7"/>
  <c r="J106" i="7"/>
  <c r="BK102" i="7"/>
  <c r="J100" i="7"/>
  <c r="J97" i="7"/>
  <c r="BK303" i="6"/>
  <c r="J299" i="6"/>
  <c r="BK292" i="6"/>
  <c r="BK286" i="6"/>
  <c r="J141" i="5"/>
  <c r="J133" i="5"/>
  <c r="BK127" i="5"/>
  <c r="BK119" i="5"/>
  <c r="BK115" i="5"/>
  <c r="J103" i="5"/>
  <c r="BK435" i="4"/>
  <c r="BK418" i="4"/>
  <c r="BK409" i="4"/>
  <c r="J403" i="4"/>
  <c r="BK394" i="4"/>
  <c r="BK390" i="4"/>
  <c r="BK387" i="4"/>
  <c r="BK369" i="4"/>
  <c r="BK355" i="4"/>
  <c r="J349" i="4"/>
  <c r="J327" i="4"/>
  <c r="J309" i="4"/>
  <c r="J291" i="4"/>
  <c r="BK286" i="4"/>
  <c r="BK272" i="4"/>
  <c r="BK156" i="4"/>
  <c r="J115" i="4"/>
  <c r="BK333" i="3"/>
  <c r="BK315" i="3"/>
  <c r="BK309" i="3"/>
  <c r="J300" i="3"/>
  <c r="BK279" i="3"/>
  <c r="BK252" i="3"/>
  <c r="J237" i="3"/>
  <c r="J223" i="3"/>
  <c r="J209" i="3"/>
  <c r="J199" i="3"/>
  <c r="J185" i="3"/>
  <c r="BK168" i="3"/>
  <c r="J149" i="3"/>
  <c r="BK137" i="3"/>
  <c r="BK110" i="3"/>
  <c r="J92" i="2"/>
  <c r="J89" i="2"/>
  <c r="BK84" i="2"/>
  <c r="J80" i="2"/>
  <c r="J115" i="7"/>
  <c r="J91" i="7"/>
  <c r="J86" i="7"/>
  <c r="J192" i="5"/>
  <c r="BK190" i="5"/>
  <c r="BK183" i="5"/>
  <c r="BK180" i="5"/>
  <c r="BK174" i="5"/>
  <c r="J169" i="5"/>
  <c r="J166" i="5"/>
  <c r="BK164" i="5"/>
  <c r="BK157" i="5"/>
  <c r="BK148" i="5"/>
  <c r="BK145" i="5"/>
  <c r="J143" i="5"/>
  <c r="BK139" i="5"/>
  <c r="BK133" i="5"/>
  <c r="J124" i="5"/>
  <c r="J120" i="5"/>
  <c r="BK114" i="5"/>
  <c r="BK110" i="5"/>
  <c r="J93" i="5"/>
  <c r="BK348" i="4"/>
  <c r="BK326" i="4"/>
  <c r="BK310" i="4"/>
  <c r="BK301" i="4"/>
  <c r="BK287" i="4"/>
  <c r="J282" i="4"/>
  <c r="BK171" i="4"/>
  <c r="J168" i="4"/>
  <c r="J163" i="4"/>
  <c r="BK152" i="4"/>
  <c r="BK119" i="4"/>
  <c r="J100" i="4"/>
  <c r="BK322" i="3"/>
  <c r="BK292" i="3"/>
  <c r="BK288" i="3"/>
  <c r="J259" i="3"/>
  <c r="J246" i="3"/>
  <c r="J235" i="3"/>
  <c r="BK223" i="3"/>
  <c r="J216" i="3"/>
  <c r="J136" i="3"/>
  <c r="BK114" i="3"/>
  <c r="J101" i="3"/>
  <c r="J161" i="12"/>
  <c r="BK148" i="12"/>
  <c r="J141" i="12"/>
  <c r="BK133" i="12"/>
  <c r="J122" i="12"/>
  <c r="BK119" i="12"/>
  <c r="J114" i="12"/>
  <c r="J107" i="12"/>
  <c r="BK102" i="12"/>
  <c r="J95" i="12"/>
  <c r="J88" i="11"/>
  <c r="J84" i="11"/>
  <c r="BK87" i="10"/>
  <c r="BK85" i="10"/>
  <c r="J91" i="9"/>
  <c r="BK107" i="8"/>
  <c r="J99" i="8"/>
  <c r="J92" i="8"/>
  <c r="BK121" i="7"/>
  <c r="J116" i="7"/>
  <c r="BK111" i="7"/>
  <c r="BK105" i="7"/>
  <c r="J96" i="7"/>
  <c r="BK87" i="7"/>
  <c r="J287" i="6"/>
  <c r="J278" i="6"/>
  <c r="J272" i="6"/>
  <c r="BK267" i="6"/>
  <c r="BK264" i="6"/>
  <c r="BK258" i="6"/>
  <c r="J254" i="6"/>
  <c r="BK249" i="6"/>
  <c r="J243" i="6"/>
  <c r="J238" i="6"/>
  <c r="J235" i="6"/>
  <c r="J232" i="6"/>
  <c r="BK226" i="6"/>
  <c r="BK222" i="6"/>
  <c r="J211" i="6"/>
  <c r="BK204" i="6"/>
  <c r="BK200" i="6"/>
  <c r="BK192" i="6"/>
  <c r="BK188" i="6"/>
  <c r="J176" i="6"/>
  <c r="J170" i="6"/>
  <c r="BK164" i="6"/>
  <c r="BK156" i="6"/>
  <c r="BK148" i="6"/>
  <c r="J142" i="6"/>
  <c r="BK136" i="6"/>
  <c r="J124" i="6"/>
  <c r="J118" i="6"/>
  <c r="J108" i="6"/>
  <c r="J101" i="6"/>
  <c r="J193" i="5"/>
  <c r="J186" i="5"/>
  <c r="BK173" i="5"/>
  <c r="J168" i="5"/>
  <c r="J163" i="5"/>
  <c r="J153" i="5"/>
  <c r="BK147" i="5"/>
  <c r="J123" i="5"/>
  <c r="J113" i="5"/>
  <c r="J102" i="5"/>
  <c r="BK428" i="4"/>
  <c r="BK416" i="4"/>
  <c r="J409" i="4"/>
  <c r="BK397" i="4"/>
  <c r="J391" i="4"/>
  <c r="J387" i="4"/>
  <c r="J360" i="4"/>
  <c r="J353" i="4"/>
  <c r="J347" i="4"/>
  <c r="J326" i="4"/>
  <c r="J313" i="4"/>
  <c r="J307" i="4"/>
  <c r="BK298" i="4"/>
  <c r="BK294" i="4"/>
  <c r="BK285" i="4"/>
  <c r="J273" i="4"/>
  <c r="BK268" i="4"/>
  <c r="J265" i="4"/>
  <c r="J260" i="4"/>
  <c r="J257" i="4"/>
  <c r="BK252" i="4"/>
  <c r="J250" i="4"/>
  <c r="J248" i="4"/>
  <c r="BK239" i="4"/>
  <c r="J239" i="4"/>
  <c r="BK140" i="4"/>
  <c r="J331" i="3"/>
  <c r="J304" i="3"/>
  <c r="BK299" i="3"/>
  <c r="J288" i="3"/>
  <c r="J272" i="3"/>
  <c r="J258" i="3"/>
  <c r="BK239" i="3"/>
  <c r="J227" i="3"/>
  <c r="J196" i="3"/>
  <c r="BK173" i="3"/>
  <c r="J155" i="3"/>
  <c r="BK149" i="3"/>
  <c r="J133" i="3"/>
  <c r="BK107" i="3"/>
  <c r="BK92" i="2"/>
  <c r="BK86" i="2"/>
  <c r="J81" i="2"/>
  <c r="J152" i="12"/>
  <c r="BK114" i="12"/>
  <c r="J88" i="10"/>
  <c r="BK87" i="9"/>
  <c r="J105" i="8"/>
  <c r="BK101" i="8"/>
  <c r="J95" i="8"/>
  <c r="J121" i="7"/>
  <c r="BK118" i="7"/>
  <c r="BK113" i="7"/>
  <c r="J108" i="7"/>
  <c r="J99" i="7"/>
  <c r="BK88" i="7"/>
  <c r="BK290" i="6"/>
  <c r="BK284" i="6"/>
  <c r="J274" i="6"/>
  <c r="J267" i="6"/>
  <c r="J264" i="6"/>
  <c r="BK260" i="6"/>
  <c r="BK255" i="6"/>
  <c r="BK252" i="6"/>
  <c r="BK242" i="6"/>
  <c r="BK231" i="6"/>
  <c r="J226" i="6"/>
  <c r="J221" i="6"/>
  <c r="BK216" i="6"/>
  <c r="BK214" i="6"/>
  <c r="BK206" i="6"/>
  <c r="J202" i="6"/>
  <c r="J196" i="6"/>
  <c r="J188" i="6"/>
  <c r="BK180" i="6"/>
  <c r="J172" i="6"/>
  <c r="J164" i="6"/>
  <c r="BK150" i="6"/>
  <c r="BK142" i="6"/>
  <c r="BK134" i="6"/>
  <c r="BK131" i="6"/>
  <c r="BK124" i="6"/>
  <c r="BK117" i="6"/>
  <c r="J111" i="6"/>
  <c r="BK97" i="6"/>
  <c r="BK185" i="5"/>
  <c r="J180" i="5"/>
  <c r="J178" i="5"/>
  <c r="BK175" i="5"/>
  <c r="BK169" i="5"/>
  <c r="J157" i="5"/>
  <c r="J146" i="5"/>
  <c r="J292" i="4"/>
  <c r="J281" i="4"/>
  <c r="BK241" i="4"/>
  <c r="J210" i="4"/>
  <c r="J200" i="4"/>
  <c r="BK191" i="4"/>
  <c r="BK186" i="4"/>
  <c r="BK181" i="4"/>
  <c r="J336" i="3"/>
  <c r="J333" i="3"/>
  <c r="J324" i="3"/>
  <c r="J305" i="3"/>
  <c r="J299" i="3"/>
  <c r="J291" i="3"/>
  <c r="J279" i="3"/>
  <c r="BK272" i="3"/>
  <c r="BK261" i="3"/>
  <c r="BK250" i="3"/>
  <c r="J236" i="3"/>
  <c r="BK217" i="3"/>
  <c r="BK207" i="3"/>
  <c r="BK196" i="3"/>
  <c r="J173" i="3"/>
  <c r="BK157" i="3"/>
  <c r="BK153" i="3"/>
  <c r="BK152" i="12"/>
  <c r="J133" i="12"/>
  <c r="BK120" i="12"/>
  <c r="BK107" i="12"/>
  <c r="J97" i="12"/>
  <c r="BK84" i="11"/>
  <c r="BK88" i="10"/>
  <c r="BK84" i="10"/>
  <c r="J88" i="9"/>
  <c r="J110" i="8"/>
  <c r="BK102" i="8"/>
  <c r="BK95" i="8"/>
  <c r="J90" i="8"/>
  <c r="BK117" i="7"/>
  <c r="BK108" i="7"/>
  <c r="J105" i="7"/>
  <c r="J103" i="7"/>
  <c r="BK95" i="7"/>
  <c r="J302" i="6"/>
  <c r="BK297" i="6"/>
  <c r="J290" i="6"/>
  <c r="J282" i="6"/>
  <c r="J139" i="5"/>
  <c r="BK129" i="5"/>
  <c r="J122" i="5"/>
  <c r="BK116" i="5"/>
  <c r="J105" i="5"/>
  <c r="J98" i="5"/>
  <c r="J428" i="4"/>
  <c r="J416" i="4"/>
  <c r="BK408" i="4"/>
  <c r="BK405" i="4"/>
  <c r="J398" i="4"/>
  <c r="J392" i="4"/>
  <c r="J388" i="4"/>
  <c r="J374" i="4"/>
  <c r="J355" i="4"/>
  <c r="BK340" i="4"/>
  <c r="BK318" i="4"/>
  <c r="BK302" i="4"/>
  <c r="BK290" i="4"/>
  <c r="BK282" i="4"/>
  <c r="J177" i="4"/>
  <c r="BK144" i="4"/>
  <c r="J111" i="4"/>
  <c r="BK331" i="3"/>
  <c r="J310" i="3"/>
  <c r="BK305" i="3"/>
  <c r="BK294" i="3"/>
  <c r="J250" i="3"/>
  <c r="BK234" i="3"/>
  <c r="BK219" i="3"/>
  <c r="J207" i="3"/>
  <c r="J189" i="3"/>
  <c r="BK170" i="3"/>
  <c r="J159" i="3"/>
  <c r="J141" i="3"/>
  <c r="J129" i="3"/>
  <c r="BK94" i="2"/>
  <c r="BK88" i="2"/>
  <c r="J86" i="2"/>
  <c r="BK82" i="2"/>
  <c r="BK91" i="8"/>
  <c r="J93" i="7"/>
  <c r="J88" i="7"/>
  <c r="BK193" i="5"/>
  <c r="J187" i="5"/>
  <c r="BK184" i="5"/>
  <c r="BK178" i="5"/>
  <c r="BK171" i="5"/>
  <c r="BK168" i="5"/>
  <c r="J165" i="5"/>
  <c r="J159" i="5"/>
  <c r="BK153" i="5"/>
  <c r="J147" i="5"/>
  <c r="BK144" i="5"/>
  <c r="BK141" i="5"/>
  <c r="J134" i="5"/>
  <c r="J127" i="5"/>
  <c r="BK123" i="5"/>
  <c r="BK117" i="5"/>
  <c r="J108" i="5"/>
  <c r="BK360" i="4"/>
  <c r="BK335" i="4"/>
  <c r="J311" i="4"/>
  <c r="J302" i="4"/>
  <c r="BK292" i="4"/>
  <c r="J285" i="4"/>
  <c r="BK273" i="4"/>
  <c r="BK169" i="4"/>
  <c r="J165" i="4"/>
  <c r="BK161" i="4"/>
  <c r="BK151" i="4"/>
  <c r="BK142" i="4"/>
  <c r="BK113" i="4"/>
  <c r="BK329" i="3"/>
  <c r="BK310" i="3"/>
  <c r="BK291" i="3"/>
  <c r="J284" i="3"/>
  <c r="J261" i="3"/>
  <c r="J254" i="3"/>
  <c r="BK236" i="3"/>
  <c r="BK227" i="3"/>
  <c r="BK218" i="3"/>
  <c r="BK141" i="3"/>
  <c r="BK129" i="3"/>
  <c r="J110" i="3"/>
  <c r="J98" i="3"/>
  <c r="BK208" i="6"/>
  <c r="BK182" i="6"/>
  <c r="BK175" i="6"/>
  <c r="J168" i="6"/>
  <c r="BK158" i="6"/>
  <c r="J150" i="6"/>
  <c r="BK140" i="6"/>
  <c r="J134" i="6"/>
  <c r="J122" i="6"/>
  <c r="J184" i="5"/>
  <c r="J172" i="5"/>
  <c r="BK167" i="5"/>
  <c r="J150" i="5"/>
  <c r="J125" i="5"/>
  <c r="J119" i="5"/>
  <c r="J111" i="5"/>
  <c r="J95" i="5"/>
  <c r="BK434" i="4"/>
  <c r="J418" i="4"/>
  <c r="BK413" i="4"/>
  <c r="J405" i="4"/>
  <c r="J394" i="4"/>
  <c r="J390" i="4"/>
  <c r="BK384" i="4"/>
  <c r="J350" i="4"/>
  <c r="BK346" i="4"/>
  <c r="BK327" i="4"/>
  <c r="BK315" i="4"/>
  <c r="BK309" i="4"/>
  <c r="J299" i="4"/>
  <c r="J295" i="4"/>
  <c r="J287" i="4"/>
  <c r="J275" i="4"/>
  <c r="J269" i="4"/>
  <c r="J266" i="4"/>
  <c r="J263" i="4"/>
  <c r="BK258" i="4"/>
  <c r="J255" i="4"/>
  <c r="BK250" i="4"/>
  <c r="J171" i="4"/>
  <c r="BK168" i="4"/>
  <c r="J161" i="4"/>
  <c r="J152" i="4"/>
  <c r="J129" i="4"/>
  <c r="BK111" i="4"/>
  <c r="BK334" i="3"/>
  <c r="J311" i="3"/>
  <c r="BK300" i="3"/>
  <c r="J294" i="3"/>
  <c r="J270" i="3"/>
  <c r="BK248" i="3"/>
  <c r="BK235" i="3"/>
  <c r="BK216" i="3"/>
  <c r="BK189" i="3"/>
  <c r="BK166" i="3"/>
  <c r="J153" i="3"/>
  <c r="J137" i="3"/>
  <c r="J114" i="3"/>
  <c r="J105" i="3"/>
  <c r="J91" i="2"/>
  <c r="J84" i="2"/>
  <c r="BK80" i="2"/>
  <c r="J148" i="12"/>
  <c r="BK112" i="12"/>
  <c r="BK95" i="12"/>
  <c r="J89" i="9"/>
  <c r="J107" i="8"/>
  <c r="J104" i="8"/>
  <c r="BK96" i="8"/>
  <c r="J87" i="8"/>
  <c r="BK115" i="7"/>
  <c r="BK110" i="7"/>
  <c r="BK104" i="7"/>
  <c r="BK98" i="7"/>
  <c r="BK85" i="7"/>
  <c r="J286" i="6"/>
  <c r="BK278" i="6"/>
  <c r="BK275" i="6"/>
  <c r="BK270" i="6"/>
  <c r="J266" i="6"/>
  <c r="BK262" i="6"/>
  <c r="J257" i="6"/>
  <c r="BK254" i="6"/>
  <c r="J252" i="6"/>
  <c r="BK245" i="6"/>
  <c r="BK238" i="6"/>
  <c r="BK225" i="6"/>
  <c r="BK217" i="6"/>
  <c r="J215" i="6"/>
  <c r="BK211" i="6"/>
  <c r="BK198" i="6"/>
  <c r="J192" i="6"/>
  <c r="BK184" i="6"/>
  <c r="BK178" i="6"/>
  <c r="J162" i="6"/>
  <c r="J158" i="6"/>
  <c r="BK152" i="6"/>
  <c r="J140" i="6"/>
  <c r="J136" i="6"/>
  <c r="J132" i="6"/>
  <c r="J120" i="6"/>
  <c r="J116" i="6"/>
  <c r="BK108" i="6"/>
  <c r="BK101" i="6"/>
  <c r="J94" i="6"/>
  <c r="BK186" i="5"/>
  <c r="J181" i="5"/>
  <c r="BK177" i="5"/>
  <c r="J173" i="5"/>
  <c r="BK163" i="5"/>
  <c r="BK155" i="5"/>
  <c r="BK299" i="4"/>
  <c r="J290" i="4"/>
  <c r="J279" i="4"/>
  <c r="J226" i="4"/>
  <c r="J216" i="4"/>
  <c r="BK198" i="4"/>
  <c r="BK189" i="4"/>
  <c r="J186" i="4"/>
  <c r="BK336" i="3"/>
  <c r="BK330" i="3"/>
  <c r="J322" i="3"/>
  <c r="BK306" i="3"/>
  <c r="J297" i="3"/>
  <c r="BK284" i="3"/>
  <c r="BK275" i="3"/>
  <c r="BK259" i="3"/>
  <c r="J252" i="3"/>
  <c r="J244" i="3"/>
  <c r="J231" i="3"/>
  <c r="BK212" i="3"/>
  <c r="J203" i="3"/>
  <c r="J192" i="3"/>
  <c r="BK174" i="3"/>
  <c r="J163" i="3"/>
  <c r="BK154" i="3"/>
  <c r="BK155" i="12"/>
  <c r="BK141" i="12"/>
  <c r="J125" i="12"/>
  <c r="J104" i="12"/>
  <c r="BK91" i="12"/>
  <c r="BK92" i="10"/>
  <c r="J87" i="10"/>
  <c r="BK93" i="9"/>
  <c r="J87" i="9"/>
  <c r="BK104" i="8"/>
  <c r="BK100" i="8"/>
  <c r="BK97" i="8"/>
  <c r="J91" i="8"/>
  <c r="J118" i="7"/>
  <c r="J109" i="7"/>
  <c r="J104" i="7"/>
  <c r="BK100" i="7"/>
  <c r="BK99" i="7"/>
  <c r="BK93" i="7"/>
  <c r="J303" i="6"/>
  <c r="BK299" i="6"/>
  <c r="BK294" i="6"/>
  <c r="BK143" i="5"/>
  <c r="BK134" i="5"/>
  <c r="J126" i="5"/>
  <c r="BK120" i="5"/>
  <c r="J110" i="5"/>
  <c r="BK95" i="5"/>
  <c r="J427" i="4"/>
  <c r="J413" i="4"/>
  <c r="BK407" i="4"/>
  <c r="BK402" i="4"/>
  <c r="J397" i="4"/>
  <c r="BK391" i="4"/>
  <c r="J384" i="4"/>
  <c r="BK359" i="4"/>
  <c r="BK353" i="4"/>
  <c r="J343" i="4"/>
  <c r="J315" i="4"/>
  <c r="J298" i="4"/>
  <c r="J288" i="4"/>
  <c r="J276" i="4"/>
  <c r="J176" i="4"/>
  <c r="J151" i="4"/>
  <c r="J119" i="4"/>
  <c r="BK100" i="4"/>
  <c r="BK311" i="3"/>
  <c r="J298" i="3"/>
  <c r="BK270" i="3"/>
  <c r="J238" i="3"/>
  <c r="BK232" i="3"/>
  <c r="BK215" i="3"/>
  <c r="J201" i="3"/>
  <c r="BK181" i="3"/>
  <c r="BK163" i="3"/>
  <c r="J142" i="3"/>
  <c r="BK131" i="3"/>
  <c r="BK98" i="3"/>
  <c r="J90" i="2"/>
  <c r="J88" i="2"/>
  <c r="BK83" i="2"/>
  <c r="AS54" i="1"/>
  <c r="J129" i="5"/>
  <c r="BK121" i="5"/>
  <c r="J116" i="5"/>
  <c r="BK111" i="5"/>
  <c r="BK98" i="5"/>
  <c r="J369" i="4"/>
  <c r="J346" i="4"/>
  <c r="BK313" i="4"/>
  <c r="J305" i="4"/>
  <c r="J296" i="4"/>
  <c r="J283" i="4"/>
  <c r="BK275" i="4"/>
  <c r="J170" i="4"/>
  <c r="BK163" i="4"/>
  <c r="J156" i="4"/>
  <c r="J144" i="4"/>
  <c r="BK129" i="4"/>
  <c r="BK103" i="4"/>
  <c r="BK324" i="3"/>
  <c r="BK297" i="3"/>
  <c r="J275" i="3"/>
  <c r="BK258" i="3"/>
  <c r="BK237" i="3"/>
  <c r="BK231" i="3"/>
  <c r="BK225" i="3"/>
  <c r="J217" i="3"/>
  <c r="BK133" i="3"/>
  <c r="J103" i="3"/>
  <c r="J155" i="12"/>
  <c r="BK88" i="9"/>
  <c r="J98" i="8"/>
  <c r="BK90" i="8"/>
  <c r="J120" i="7"/>
  <c r="J112" i="7"/>
  <c r="J107" i="7"/>
  <c r="J98" i="7"/>
  <c r="J90" i="7"/>
  <c r="J292" i="6"/>
  <c r="J280" i="6"/>
  <c r="BK274" i="6"/>
  <c r="BK268" i="6"/>
  <c r="J262" i="6"/>
  <c r="BK257" i="6"/>
  <c r="BK253" i="6"/>
  <c r="J251" i="6"/>
  <c r="J245" i="6"/>
  <c r="J240" i="6"/>
  <c r="BK235" i="6"/>
  <c r="J231" i="6"/>
  <c r="J228" i="6"/>
  <c r="J225" i="6"/>
  <c r="J219" i="6"/>
  <c r="J210" i="6"/>
  <c r="BK202" i="6"/>
  <c r="BK196" i="6"/>
  <c r="J190" i="6"/>
  <c r="J184" i="6"/>
  <c r="J178" i="6"/>
  <c r="BK171" i="6"/>
  <c r="BK165" i="6"/>
  <c r="J160" i="6"/>
  <c r="J152" i="6"/>
  <c r="J148" i="6"/>
  <c r="J144" i="6"/>
  <c r="J138" i="6"/>
  <c r="J127" i="6"/>
  <c r="BK116" i="6"/>
  <c r="J106" i="6"/>
  <c r="J99" i="6"/>
  <c r="J191" i="5"/>
  <c r="J185" i="5"/>
  <c r="J175" i="5"/>
  <c r="BK165" i="5"/>
  <c r="J161" i="5"/>
  <c r="BK126" i="5"/>
  <c r="BK122" i="5"/>
  <c r="J117" i="5"/>
  <c r="BK105" i="5"/>
  <c r="J435" i="4"/>
  <c r="BK427" i="4"/>
  <c r="BK417" i="4"/>
  <c r="J411" i="4"/>
  <c r="BK403" i="4"/>
  <c r="BK393" i="4"/>
  <c r="BK388" i="4"/>
  <c r="BK374" i="4"/>
  <c r="BK357" i="4"/>
  <c r="J348" i="4"/>
  <c r="J340" i="4"/>
  <c r="J318" i="4"/>
  <c r="BK305" i="4"/>
  <c r="BK296" i="4"/>
  <c r="BK288" i="4"/>
  <c r="BK278" i="4"/>
  <c r="J272" i="4"/>
  <c r="BK266" i="4"/>
  <c r="BK263" i="4"/>
  <c r="J258" i="4"/>
  <c r="BK255" i="4"/>
  <c r="J252" i="4"/>
  <c r="J228" i="4"/>
  <c r="BK222" i="4"/>
  <c r="BK216" i="4"/>
  <c r="J206" i="4"/>
  <c r="BK200" i="4"/>
  <c r="BK196" i="4"/>
  <c r="J191" i="4"/>
  <c r="J183" i="4"/>
  <c r="J178" i="4"/>
  <c r="BK176" i="4"/>
  <c r="J169" i="4"/>
  <c r="BK165" i="4"/>
  <c r="J154" i="4"/>
  <c r="J142" i="4"/>
  <c r="BK115" i="4"/>
  <c r="J103" i="4"/>
  <c r="BK318" i="3"/>
  <c r="BK302" i="3"/>
  <c r="J295" i="3"/>
  <c r="J281" i="3"/>
  <c r="BK268" i="3"/>
  <c r="BK240" i="3"/>
  <c r="BK230" i="3"/>
  <c r="J215" i="3"/>
  <c r="BK177" i="3"/>
  <c r="J157" i="3"/>
  <c r="J147" i="3"/>
  <c r="J131" i="3"/>
  <c r="BK103" i="3"/>
  <c r="J94" i="2"/>
  <c r="BK89" i="2"/>
  <c r="J83" i="2"/>
  <c r="BK158" i="12"/>
  <c r="J127" i="12"/>
  <c r="J109" i="12"/>
  <c r="J84" i="10"/>
  <c r="BK110" i="8"/>
  <c r="J102" i="8"/>
  <c r="J97" i="8"/>
  <c r="BK92" i="8"/>
  <c r="BK120" i="7"/>
  <c r="BK116" i="7"/>
  <c r="BK112" i="7"/>
  <c r="BK109" i="7"/>
  <c r="J102" i="7"/>
  <c r="BK89" i="7"/>
  <c r="J294" i="6"/>
  <c r="BK287" i="6"/>
  <c r="BK280" i="6"/>
  <c r="J277" i="6"/>
  <c r="BK272" i="6"/>
  <c r="BK266" i="6"/>
  <c r="BK263" i="6"/>
  <c r="J258" i="6"/>
  <c r="J255" i="6"/>
  <c r="J247" i="6"/>
  <c r="BK240" i="6"/>
  <c r="J230" i="6"/>
  <c r="J222" i="6"/>
  <c r="J217" i="6"/>
  <c r="J216" i="6"/>
  <c r="J214" i="6"/>
  <c r="BK210" i="6"/>
  <c r="J204" i="6"/>
  <c r="BK190" i="6"/>
  <c r="J182" i="6"/>
  <c r="J175" i="6"/>
  <c r="BK170" i="6"/>
  <c r="BK166" i="6"/>
  <c r="J165" i="6"/>
  <c r="J156" i="6"/>
  <c r="J146" i="6"/>
  <c r="BK139" i="6"/>
  <c r="BK133" i="6"/>
  <c r="BK127" i="6"/>
  <c r="BK118" i="6"/>
  <c r="BK113" i="6"/>
  <c r="BK106" i="6"/>
  <c r="BK99" i="6"/>
  <c r="BK192" i="5"/>
  <c r="J183" i="5"/>
  <c r="J179" i="5"/>
  <c r="BK176" i="5"/>
  <c r="BK172" i="5"/>
  <c r="BK166" i="5"/>
  <c r="BK149" i="5"/>
  <c r="BK295" i="4"/>
  <c r="J289" i="4"/>
  <c r="J278" i="4"/>
  <c r="J222" i="4"/>
  <c r="J203" i="4"/>
  <c r="BK193" i="4"/>
  <c r="J187" i="4"/>
  <c r="BK178" i="4"/>
  <c r="J334" i="3"/>
  <c r="BK326" i="3"/>
  <c r="J315" i="3"/>
  <c r="J301" i="3"/>
  <c r="J289" i="3"/>
  <c r="J277" i="3"/>
  <c r="J264" i="3"/>
  <c r="BK254" i="3"/>
  <c r="BK246" i="3"/>
  <c r="J234" i="3"/>
  <c r="BK209" i="3"/>
  <c r="BK199" i="3"/>
  <c r="J177" i="3"/>
  <c r="J168" i="3"/>
  <c r="BK155" i="3"/>
  <c r="BK161" i="12"/>
  <c r="J150" i="12"/>
  <c r="BK127" i="12"/>
  <c r="J119" i="12"/>
  <c r="J102" i="12"/>
  <c r="J86" i="11"/>
  <c r="BK90" i="10"/>
  <c r="J85" i="10"/>
  <c r="BK91" i="9"/>
  <c r="BK84" i="9"/>
  <c r="J103" i="8"/>
  <c r="BK99" i="8"/>
  <c r="J94" i="8"/>
  <c r="BK87" i="8"/>
  <c r="BK119" i="7"/>
  <c r="BK107" i="7"/>
  <c r="BK103" i="7"/>
  <c r="BK97" i="7"/>
  <c r="J89" i="7"/>
  <c r="BK302" i="6"/>
  <c r="J297" i="6"/>
  <c r="J289" i="6"/>
  <c r="J145" i="5"/>
  <c r="J137" i="5"/>
  <c r="BK131" i="5"/>
  <c r="BK124" i="5"/>
  <c r="BK118" i="5"/>
  <c r="J114" i="5"/>
  <c r="BK102" i="5"/>
  <c r="BK93" i="5"/>
  <c r="BK420" i="4"/>
  <c r="BK411" i="4"/>
  <c r="J407" i="4"/>
  <c r="J402" i="4"/>
  <c r="J393" i="4"/>
  <c r="J389" i="4"/>
  <c r="J382" i="4"/>
  <c r="J357" i="4"/>
  <c r="BK350" i="4"/>
  <c r="J335" i="4"/>
  <c r="J310" i="4"/>
  <c r="J293" i="4"/>
  <c r="BK289" i="4"/>
  <c r="BK281" i="4"/>
  <c r="J271" i="4"/>
  <c r="BK154" i="4"/>
  <c r="J130" i="4"/>
  <c r="BK107" i="4"/>
  <c r="J318" i="3"/>
  <c r="J306" i="3"/>
  <c r="BK295" i="3"/>
  <c r="J268" i="3"/>
  <c r="J240" i="3"/>
  <c r="J230" i="3"/>
  <c r="J212" i="3"/>
  <c r="BK192" i="3"/>
  <c r="J174" i="3"/>
  <c r="J166" i="3"/>
  <c r="BK147" i="3"/>
  <c r="BK136" i="3"/>
  <c r="J107" i="3"/>
  <c r="BK91" i="2"/>
  <c r="J87" i="2"/>
  <c r="BK81" i="2"/>
  <c r="BK94" i="8"/>
  <c r="J95" i="7"/>
  <c r="BK90" i="7"/>
  <c r="J85" i="7"/>
  <c r="BK191" i="5"/>
  <c r="J182" i="5"/>
  <c r="BK181" i="5"/>
  <c r="J176" i="5"/>
  <c r="J170" i="5"/>
  <c r="J167" i="5"/>
  <c r="BK161" i="5"/>
  <c r="BK150" i="5"/>
  <c r="BK146" i="5"/>
  <c r="J144" i="5"/>
  <c r="BK137" i="5"/>
  <c r="J131" i="5"/>
  <c r="BK125" i="5"/>
  <c r="J118" i="5"/>
  <c r="BK113" i="5"/>
  <c r="BK103" i="5"/>
  <c r="J91" i="5"/>
  <c r="BK347" i="4"/>
  <c r="BK317" i="4"/>
  <c r="BK307" i="4"/>
  <c r="BK293" i="4"/>
  <c r="J286" i="4"/>
  <c r="BK276" i="4"/>
  <c r="BK269" i="4"/>
  <c r="BK167" i="4"/>
  <c r="BK158" i="4"/>
  <c r="J149" i="4"/>
  <c r="J140" i="4"/>
  <c r="J107" i="4"/>
  <c r="J326" i="3"/>
  <c r="J302" i="3"/>
  <c r="BK289" i="3"/>
  <c r="J266" i="3"/>
  <c r="BK256" i="3"/>
  <c r="BK244" i="3"/>
  <c r="J232" i="3"/>
  <c r="J219" i="3"/>
  <c r="BK203" i="3"/>
  <c r="J116" i="3"/>
  <c r="BK105" i="3"/>
  <c r="P97" i="3" l="1"/>
  <c r="P109" i="3"/>
  <c r="P158" i="3"/>
  <c r="P200" i="3"/>
  <c r="R214" i="3"/>
  <c r="T243" i="3"/>
  <c r="P263" i="3"/>
  <c r="BK274" i="3"/>
  <c r="J274" i="3" s="1"/>
  <c r="J70" i="3" s="1"/>
  <c r="R274" i="3"/>
  <c r="P283" i="3"/>
  <c r="BK308" i="3"/>
  <c r="J308" i="3"/>
  <c r="J72" i="3" s="1"/>
  <c r="T308" i="3"/>
  <c r="T317" i="3"/>
  <c r="R328" i="3"/>
  <c r="P99" i="4"/>
  <c r="BK128" i="4"/>
  <c r="J128" i="4" s="1"/>
  <c r="J62" i="4" s="1"/>
  <c r="T128" i="4"/>
  <c r="R160" i="4"/>
  <c r="BK195" i="4"/>
  <c r="J195" i="4"/>
  <c r="J65" i="4" s="1"/>
  <c r="R195" i="4"/>
  <c r="BK254" i="4"/>
  <c r="J254" i="4"/>
  <c r="J69" i="4" s="1"/>
  <c r="T254" i="4"/>
  <c r="P304" i="4"/>
  <c r="P308" i="4"/>
  <c r="BK352" i="4"/>
  <c r="J352" i="4"/>
  <c r="J72" i="4" s="1"/>
  <c r="P352" i="4"/>
  <c r="BK386" i="4"/>
  <c r="J386" i="4"/>
  <c r="J73" i="4" s="1"/>
  <c r="BK396" i="4"/>
  <c r="J396" i="4" s="1"/>
  <c r="J74" i="4" s="1"/>
  <c r="T396" i="4"/>
  <c r="BK419" i="4"/>
  <c r="J419" i="4" s="1"/>
  <c r="J76" i="4" s="1"/>
  <c r="T419" i="4"/>
  <c r="T433" i="4"/>
  <c r="BK93" i="6"/>
  <c r="J93" i="6"/>
  <c r="J61" i="6" s="1"/>
  <c r="R93" i="6"/>
  <c r="R110" i="6"/>
  <c r="P115" i="6"/>
  <c r="T115" i="6"/>
  <c r="T119" i="6"/>
  <c r="R130" i="6"/>
  <c r="R174" i="6"/>
  <c r="BK224" i="6"/>
  <c r="J224" i="6"/>
  <c r="J68" i="6" s="1"/>
  <c r="BK234" i="6"/>
  <c r="J234" i="6" s="1"/>
  <c r="J69" i="6" s="1"/>
  <c r="BK296" i="6"/>
  <c r="J296" i="6"/>
  <c r="J70" i="6" s="1"/>
  <c r="T296" i="6"/>
  <c r="R301" i="6"/>
  <c r="P84" i="7"/>
  <c r="P83" i="7" s="1"/>
  <c r="P82" i="7" s="1"/>
  <c r="AU60" i="1" s="1"/>
  <c r="R79" i="2"/>
  <c r="BK85" i="2"/>
  <c r="J85" i="2"/>
  <c r="J58" i="2" s="1"/>
  <c r="T85" i="2"/>
  <c r="T97" i="3"/>
  <c r="R109" i="3"/>
  <c r="R158" i="3"/>
  <c r="BK200" i="3"/>
  <c r="J200" i="3" s="1"/>
  <c r="J64" i="3" s="1"/>
  <c r="R200" i="3"/>
  <c r="BK214" i="3"/>
  <c r="J214" i="3" s="1"/>
  <c r="J66" i="3" s="1"/>
  <c r="T214" i="3"/>
  <c r="P243" i="3"/>
  <c r="BK263" i="3"/>
  <c r="J263" i="3"/>
  <c r="J69" i="3" s="1"/>
  <c r="R263" i="3"/>
  <c r="BK283" i="3"/>
  <c r="J283" i="3"/>
  <c r="J71" i="3" s="1"/>
  <c r="T283" i="3"/>
  <c r="R308" i="3"/>
  <c r="P317" i="3"/>
  <c r="P328" i="3"/>
  <c r="R99" i="4"/>
  <c r="P128" i="4"/>
  <c r="R128" i="4"/>
  <c r="BK160" i="4"/>
  <c r="J160" i="4"/>
  <c r="J64" i="4" s="1"/>
  <c r="T160" i="4"/>
  <c r="P195" i="4"/>
  <c r="T195" i="4"/>
  <c r="P209" i="4"/>
  <c r="R209" i="4"/>
  <c r="R254" i="4"/>
  <c r="BK304" i="4"/>
  <c r="J304" i="4" s="1"/>
  <c r="J70" i="4" s="1"/>
  <c r="R304" i="4"/>
  <c r="T304" i="4"/>
  <c r="T308" i="4"/>
  <c r="R352" i="4"/>
  <c r="R386" i="4"/>
  <c r="R396" i="4"/>
  <c r="P415" i="4"/>
  <c r="R415" i="4"/>
  <c r="P419" i="4"/>
  <c r="BK433" i="4"/>
  <c r="J433" i="4" s="1"/>
  <c r="J77" i="4" s="1"/>
  <c r="R433" i="4"/>
  <c r="P93" i="6"/>
  <c r="P110" i="6"/>
  <c r="BK119" i="6"/>
  <c r="J119" i="6" s="1"/>
  <c r="J64" i="6" s="1"/>
  <c r="P119" i="6"/>
  <c r="P130" i="6"/>
  <c r="T130" i="6"/>
  <c r="T174" i="6"/>
  <c r="T224" i="6"/>
  <c r="R234" i="6"/>
  <c r="R296" i="6"/>
  <c r="BK301" i="6"/>
  <c r="J301" i="6" s="1"/>
  <c r="J71" i="6" s="1"/>
  <c r="BK84" i="7"/>
  <c r="J84" i="7"/>
  <c r="J61" i="7" s="1"/>
  <c r="BK89" i="8"/>
  <c r="BK88" i="8" s="1"/>
  <c r="J88" i="8" s="1"/>
  <c r="J62" i="8" s="1"/>
  <c r="T89" i="8"/>
  <c r="T88" i="8" s="1"/>
  <c r="T84" i="8" s="1"/>
  <c r="BK83" i="9"/>
  <c r="J83" i="9"/>
  <c r="J61" i="9" s="1"/>
  <c r="P83" i="9"/>
  <c r="P82" i="9" s="1"/>
  <c r="P81" i="9" s="1"/>
  <c r="AU62" i="1" s="1"/>
  <c r="BK83" i="10"/>
  <c r="BK82" i="10" s="1"/>
  <c r="BK81" i="10" s="1"/>
  <c r="J81" i="10" s="1"/>
  <c r="J59" i="10" s="1"/>
  <c r="P83" i="10"/>
  <c r="P82" i="10"/>
  <c r="P81" i="10" s="1"/>
  <c r="AU63" i="1" s="1"/>
  <c r="T83" i="10"/>
  <c r="T82" i="10"/>
  <c r="T81" i="10" s="1"/>
  <c r="T83" i="11"/>
  <c r="T82" i="11" s="1"/>
  <c r="T81" i="11" s="1"/>
  <c r="P90" i="12"/>
  <c r="P111" i="12"/>
  <c r="R97" i="3"/>
  <c r="R96" i="3"/>
  <c r="T109" i="3"/>
  <c r="P90" i="5"/>
  <c r="P89" i="5" s="1"/>
  <c r="R90" i="5"/>
  <c r="R89" i="5" s="1"/>
  <c r="BK101" i="5"/>
  <c r="J101" i="5" s="1"/>
  <c r="J63" i="5" s="1"/>
  <c r="P101" i="5"/>
  <c r="T101" i="5"/>
  <c r="BK107" i="5"/>
  <c r="J107" i="5"/>
  <c r="J64" i="5" s="1"/>
  <c r="P107" i="5"/>
  <c r="BK112" i="5"/>
  <c r="J112" i="5"/>
  <c r="J65" i="5" s="1"/>
  <c r="R112" i="5"/>
  <c r="BK136" i="5"/>
  <c r="J136" i="5"/>
  <c r="J66" i="5" s="1"/>
  <c r="P136" i="5"/>
  <c r="BK152" i="5"/>
  <c r="J152" i="5"/>
  <c r="J67" i="5" s="1"/>
  <c r="T152" i="5"/>
  <c r="P189" i="5"/>
  <c r="R189" i="5"/>
  <c r="BK110" i="6"/>
  <c r="J110" i="6"/>
  <c r="J62" i="6" s="1"/>
  <c r="T110" i="6"/>
  <c r="R115" i="6"/>
  <c r="R119" i="6"/>
  <c r="P174" i="6"/>
  <c r="R224" i="6"/>
  <c r="P234" i="6"/>
  <c r="P296" i="6"/>
  <c r="P301" i="6"/>
  <c r="R84" i="7"/>
  <c r="R83" i="7" s="1"/>
  <c r="R82" i="7" s="1"/>
  <c r="R89" i="8"/>
  <c r="R88" i="8"/>
  <c r="R84" i="8" s="1"/>
  <c r="T83" i="9"/>
  <c r="T82" i="9" s="1"/>
  <c r="T81" i="9" s="1"/>
  <c r="P83" i="11"/>
  <c r="P82" i="11"/>
  <c r="P81" i="11" s="1"/>
  <c r="AU64" i="1" s="1"/>
  <c r="R90" i="12"/>
  <c r="R111" i="12"/>
  <c r="BK116" i="12"/>
  <c r="J116" i="12"/>
  <c r="J63" i="12" s="1"/>
  <c r="P116" i="12"/>
  <c r="BK121" i="12"/>
  <c r="J121" i="12"/>
  <c r="J64" i="12" s="1"/>
  <c r="R121" i="12"/>
  <c r="T121" i="12"/>
  <c r="R132" i="12"/>
  <c r="R147" i="12"/>
  <c r="BK79" i="2"/>
  <c r="P79" i="2"/>
  <c r="T79" i="2"/>
  <c r="T78" i="2" s="1"/>
  <c r="T77" i="2" s="1"/>
  <c r="P85" i="2"/>
  <c r="R85" i="2"/>
  <c r="BK97" i="3"/>
  <c r="J97" i="3"/>
  <c r="J61" i="3" s="1"/>
  <c r="BK109" i="3"/>
  <c r="J109" i="3" s="1"/>
  <c r="J62" i="3" s="1"/>
  <c r="BK158" i="3"/>
  <c r="J158" i="3"/>
  <c r="J63" i="3" s="1"/>
  <c r="T158" i="3"/>
  <c r="T200" i="3"/>
  <c r="P214" i="3"/>
  <c r="BK243" i="3"/>
  <c r="J243" i="3"/>
  <c r="J68" i="3" s="1"/>
  <c r="R243" i="3"/>
  <c r="T263" i="3"/>
  <c r="P274" i="3"/>
  <c r="T274" i="3"/>
  <c r="R283" i="3"/>
  <c r="P308" i="3"/>
  <c r="BK317" i="3"/>
  <c r="J317" i="3" s="1"/>
  <c r="J73" i="3" s="1"/>
  <c r="R317" i="3"/>
  <c r="BK328" i="3"/>
  <c r="J328" i="3" s="1"/>
  <c r="J74" i="3" s="1"/>
  <c r="T328" i="3"/>
  <c r="BK99" i="4"/>
  <c r="J99" i="4" s="1"/>
  <c r="J61" i="4" s="1"/>
  <c r="T99" i="4"/>
  <c r="T98" i="4"/>
  <c r="P160" i="4"/>
  <c r="BK209" i="4"/>
  <c r="J209" i="4" s="1"/>
  <c r="J68" i="4" s="1"/>
  <c r="T209" i="4"/>
  <c r="P254" i="4"/>
  <c r="BK308" i="4"/>
  <c r="J308" i="4"/>
  <c r="J71" i="4" s="1"/>
  <c r="R308" i="4"/>
  <c r="T352" i="4"/>
  <c r="P386" i="4"/>
  <c r="T386" i="4"/>
  <c r="P396" i="4"/>
  <c r="BK415" i="4"/>
  <c r="J415" i="4"/>
  <c r="J75" i="4" s="1"/>
  <c r="T415" i="4"/>
  <c r="R419" i="4"/>
  <c r="P433" i="4"/>
  <c r="BK90" i="5"/>
  <c r="J90" i="5"/>
  <c r="J61" i="5" s="1"/>
  <c r="T90" i="5"/>
  <c r="T89" i="5" s="1"/>
  <c r="R101" i="5"/>
  <c r="R107" i="5"/>
  <c r="T107" i="5"/>
  <c r="P112" i="5"/>
  <c r="T112" i="5"/>
  <c r="R136" i="5"/>
  <c r="T136" i="5"/>
  <c r="P152" i="5"/>
  <c r="R152" i="5"/>
  <c r="BK189" i="5"/>
  <c r="J189" i="5"/>
  <c r="J68" i="5" s="1"/>
  <c r="T189" i="5"/>
  <c r="T93" i="6"/>
  <c r="T92" i="6"/>
  <c r="BK115" i="6"/>
  <c r="J115" i="6"/>
  <c r="J63" i="6" s="1"/>
  <c r="BK130" i="6"/>
  <c r="J130" i="6" s="1"/>
  <c r="J66" i="6" s="1"/>
  <c r="BK174" i="6"/>
  <c r="J174" i="6"/>
  <c r="J67" i="6" s="1"/>
  <c r="P224" i="6"/>
  <c r="T234" i="6"/>
  <c r="T301" i="6"/>
  <c r="T84" i="7"/>
  <c r="T83" i="7"/>
  <c r="T82" i="7" s="1"/>
  <c r="P89" i="8"/>
  <c r="P88" i="8" s="1"/>
  <c r="P84" i="8" s="1"/>
  <c r="AU61" i="1" s="1"/>
  <c r="R83" i="9"/>
  <c r="R82" i="9" s="1"/>
  <c r="R81" i="9" s="1"/>
  <c r="R83" i="10"/>
  <c r="R82" i="10"/>
  <c r="R81" i="10" s="1"/>
  <c r="BK83" i="11"/>
  <c r="BK82" i="11" s="1"/>
  <c r="BK81" i="11" s="1"/>
  <c r="J81" i="11" s="1"/>
  <c r="J59" i="11" s="1"/>
  <c r="R83" i="11"/>
  <c r="R82" i="11"/>
  <c r="R81" i="11" s="1"/>
  <c r="BK90" i="12"/>
  <c r="J90" i="12" s="1"/>
  <c r="J61" i="12" s="1"/>
  <c r="T90" i="12"/>
  <c r="BK111" i="12"/>
  <c r="J111" i="12" s="1"/>
  <c r="J62" i="12" s="1"/>
  <c r="T111" i="12"/>
  <c r="R116" i="12"/>
  <c r="T116" i="12"/>
  <c r="P121" i="12"/>
  <c r="BK132" i="12"/>
  <c r="J132" i="12"/>
  <c r="J65" i="12" s="1"/>
  <c r="P132" i="12"/>
  <c r="T132" i="12"/>
  <c r="BK147" i="12"/>
  <c r="J147" i="12" s="1"/>
  <c r="J66" i="12" s="1"/>
  <c r="P147" i="12"/>
  <c r="T147" i="12"/>
  <c r="BK160" i="12"/>
  <c r="J160" i="12"/>
  <c r="J68" i="12" s="1"/>
  <c r="P160" i="12"/>
  <c r="R160" i="12"/>
  <c r="T160" i="12"/>
  <c r="E48" i="3"/>
  <c r="F54" i="3"/>
  <c r="F55" i="3"/>
  <c r="BE101" i="3"/>
  <c r="BE103" i="3"/>
  <c r="BE107" i="3"/>
  <c r="BE110" i="3"/>
  <c r="BE116" i="3"/>
  <c r="BE131" i="3"/>
  <c r="BE137" i="3"/>
  <c r="BE181" i="3"/>
  <c r="BE185" i="3"/>
  <c r="BE189" i="3"/>
  <c r="BE196" i="3"/>
  <c r="BE201" i="3"/>
  <c r="BE209" i="3"/>
  <c r="BE212" i="3"/>
  <c r="BE230" i="3"/>
  <c r="BE234" i="3"/>
  <c r="BE238" i="3"/>
  <c r="BE240" i="3"/>
  <c r="BE250" i="3"/>
  <c r="BE268" i="3"/>
  <c r="BE270" i="3"/>
  <c r="BE272" i="3"/>
  <c r="BE275" i="3"/>
  <c r="BE277" i="3"/>
  <c r="BE279" i="3"/>
  <c r="BE297" i="3"/>
  <c r="BE298" i="3"/>
  <c r="BE301" i="3"/>
  <c r="BE311" i="3"/>
  <c r="BE315" i="3"/>
  <c r="BE330" i="3"/>
  <c r="J54" i="4"/>
  <c r="BE109" i="4"/>
  <c r="BE111" i="4"/>
  <c r="BE115" i="4"/>
  <c r="BE130" i="4"/>
  <c r="BE140" i="4"/>
  <c r="BE151" i="4"/>
  <c r="BE154" i="4"/>
  <c r="BE156" i="4"/>
  <c r="BE163" i="4"/>
  <c r="BE165" i="4"/>
  <c r="BE168" i="4"/>
  <c r="BE278" i="4"/>
  <c r="BE279" i="4"/>
  <c r="BE281" i="4"/>
  <c r="BE288" i="4"/>
  <c r="BE290" i="4"/>
  <c r="BE294" i="4"/>
  <c r="BE298" i="4"/>
  <c r="BE305" i="4"/>
  <c r="BE309" i="4"/>
  <c r="BE311" i="4"/>
  <c r="BE315" i="4"/>
  <c r="BE318" i="4"/>
  <c r="BE327" i="4"/>
  <c r="BE340" i="4"/>
  <c r="BE359" i="4"/>
  <c r="BK157" i="4"/>
  <c r="J157" i="4" s="1"/>
  <c r="J63" i="4" s="1"/>
  <c r="BK205" i="4"/>
  <c r="J205" i="4"/>
  <c r="J66" i="4" s="1"/>
  <c r="E48" i="5"/>
  <c r="J52" i="5"/>
  <c r="F55" i="5"/>
  <c r="F84" i="5"/>
  <c r="J85" i="5"/>
  <c r="BE95" i="5"/>
  <c r="BE102" i="5"/>
  <c r="BE105" i="5"/>
  <c r="BE110" i="5"/>
  <c r="BE113" i="5"/>
  <c r="BE115" i="5"/>
  <c r="BE116" i="5"/>
  <c r="BE120" i="5"/>
  <c r="BE122" i="5"/>
  <c r="BE124" i="5"/>
  <c r="BE126" i="5"/>
  <c r="BE129" i="5"/>
  <c r="BE131" i="5"/>
  <c r="BE139" i="5"/>
  <c r="BE147" i="5"/>
  <c r="BE149" i="5"/>
  <c r="BE155" i="5"/>
  <c r="BE159" i="5"/>
  <c r="BE163" i="5"/>
  <c r="BE167" i="5"/>
  <c r="BE170" i="5"/>
  <c r="BE178" i="5"/>
  <c r="BE179" i="5"/>
  <c r="BE180" i="5"/>
  <c r="BE182" i="5"/>
  <c r="BE186" i="5"/>
  <c r="BE190" i="5"/>
  <c r="BE193" i="5"/>
  <c r="J54" i="7"/>
  <c r="BE88" i="7"/>
  <c r="BE89" i="7"/>
  <c r="BE93" i="7"/>
  <c r="BE96" i="7"/>
  <c r="BE119" i="7"/>
  <c r="F55" i="8"/>
  <c r="J78" i="8"/>
  <c r="BE87" i="8"/>
  <c r="J50" i="2"/>
  <c r="F74" i="2"/>
  <c r="BE80" i="2"/>
  <c r="BE81" i="2"/>
  <c r="BE82" i="2"/>
  <c r="BE83" i="2"/>
  <c r="BE84" i="2"/>
  <c r="BE87" i="2"/>
  <c r="BE90" i="2"/>
  <c r="BE91" i="2"/>
  <c r="BE94" i="2"/>
  <c r="J52" i="3"/>
  <c r="J55" i="3"/>
  <c r="BE114" i="3"/>
  <c r="BE136" i="3"/>
  <c r="BE141" i="3"/>
  <c r="BE147" i="3"/>
  <c r="BE149" i="3"/>
  <c r="BE159" i="3"/>
  <c r="BE166" i="3"/>
  <c r="BE177" i="3"/>
  <c r="BE203" i="3"/>
  <c r="BE216" i="3"/>
  <c r="BE225" i="3"/>
  <c r="BE231" i="3"/>
  <c r="BE235" i="3"/>
  <c r="BE239" i="3"/>
  <c r="BE246" i="3"/>
  <c r="BE248" i="3"/>
  <c r="BE254" i="3"/>
  <c r="BE256" i="3"/>
  <c r="BE258" i="3"/>
  <c r="BE261" i="3"/>
  <c r="BE264" i="3"/>
  <c r="BE284" i="3"/>
  <c r="BE288" i="3"/>
  <c r="BE291" i="3"/>
  <c r="BE300" i="3"/>
  <c r="BE304" i="3"/>
  <c r="BE305" i="3"/>
  <c r="BE324" i="3"/>
  <c r="BK211" i="3"/>
  <c r="J211" i="3"/>
  <c r="J65" i="3" s="1"/>
  <c r="BK335" i="3"/>
  <c r="J335" i="3" s="1"/>
  <c r="J75" i="3"/>
  <c r="F54" i="4"/>
  <c r="F55" i="4"/>
  <c r="J91" i="4"/>
  <c r="BE142" i="4"/>
  <c r="BE149" i="4"/>
  <c r="BE152" i="4"/>
  <c r="BE178" i="4"/>
  <c r="BE181" i="4"/>
  <c r="BE271" i="4"/>
  <c r="BE272" i="4"/>
  <c r="BE276" i="4"/>
  <c r="BE283" i="4"/>
  <c r="BE295" i="4"/>
  <c r="BE296" i="4"/>
  <c r="BE299" i="4"/>
  <c r="BE317" i="4"/>
  <c r="BE346" i="4"/>
  <c r="BE348" i="4"/>
  <c r="BE349" i="4"/>
  <c r="BE350" i="4"/>
  <c r="BE353" i="4"/>
  <c r="BE360" i="4"/>
  <c r="BE369" i="4"/>
  <c r="BE384" i="4"/>
  <c r="BE389" i="4"/>
  <c r="BE390" i="4"/>
  <c r="BE402" i="4"/>
  <c r="BE403" i="4"/>
  <c r="BE409" i="4"/>
  <c r="BE413" i="4"/>
  <c r="BE417" i="4"/>
  <c r="BE427" i="4"/>
  <c r="BE435" i="4"/>
  <c r="J84" i="5"/>
  <c r="BE91" i="5"/>
  <c r="BE93" i="5"/>
  <c r="BE103" i="5"/>
  <c r="BE108" i="5"/>
  <c r="BE111" i="5"/>
  <c r="BE117" i="5"/>
  <c r="BE119" i="5"/>
  <c r="BE123" i="5"/>
  <c r="BE125" i="5"/>
  <c r="BE133" i="5"/>
  <c r="BE134" i="5"/>
  <c r="BE137" i="5"/>
  <c r="BE141" i="5"/>
  <c r="BE143" i="5"/>
  <c r="BE144" i="5"/>
  <c r="BE282" i="6"/>
  <c r="BE286" i="6"/>
  <c r="BE299" i="6"/>
  <c r="BE302" i="6"/>
  <c r="BE303" i="6"/>
  <c r="F54" i="7"/>
  <c r="F55" i="7"/>
  <c r="J76" i="7"/>
  <c r="BE90" i="7"/>
  <c r="BE101" i="7"/>
  <c r="BE102" i="7"/>
  <c r="BE103" i="7"/>
  <c r="BE104" i="7"/>
  <c r="BE105" i="7"/>
  <c r="BE109" i="7"/>
  <c r="BE110" i="7"/>
  <c r="BE112" i="7"/>
  <c r="BE113" i="7"/>
  <c r="BE120" i="7"/>
  <c r="BE121" i="7"/>
  <c r="J55" i="8"/>
  <c r="BE92" i="8"/>
  <c r="BE94" i="8"/>
  <c r="BE96" i="8"/>
  <c r="BE97" i="8"/>
  <c r="BE105" i="8"/>
  <c r="BE106" i="8"/>
  <c r="BK109" i="8"/>
  <c r="J109" i="8"/>
  <c r="J64" i="8" s="1"/>
  <c r="J54" i="9"/>
  <c r="F55" i="9"/>
  <c r="F77" i="9"/>
  <c r="BE84" i="9"/>
  <c r="BE87" i="9"/>
  <c r="BE89" i="9"/>
  <c r="E48" i="10"/>
  <c r="J52" i="10"/>
  <c r="F55" i="10"/>
  <c r="J77" i="10"/>
  <c r="BE86" i="10"/>
  <c r="BE90" i="10"/>
  <c r="BE92" i="10"/>
  <c r="E48" i="11"/>
  <c r="F55" i="11"/>
  <c r="J55" i="11"/>
  <c r="F77" i="11"/>
  <c r="BE84" i="11"/>
  <c r="F54" i="12"/>
  <c r="J54" i="12"/>
  <c r="F85" i="12"/>
  <c r="J85" i="12"/>
  <c r="BE95" i="12"/>
  <c r="BE97" i="12"/>
  <c r="BE101" i="12"/>
  <c r="BE104" i="12"/>
  <c r="BE107" i="12"/>
  <c r="BE112" i="12"/>
  <c r="BE114" i="12"/>
  <c r="BE119" i="12"/>
  <c r="BE120" i="12"/>
  <c r="BE122" i="12"/>
  <c r="BE127" i="12"/>
  <c r="BE133" i="12"/>
  <c r="BE136" i="12"/>
  <c r="BE145" i="12"/>
  <c r="BE150" i="12"/>
  <c r="BE162" i="12"/>
  <c r="BE153" i="3"/>
  <c r="BE155" i="3"/>
  <c r="BE157" i="3"/>
  <c r="BE173" i="3"/>
  <c r="BE215" i="3"/>
  <c r="BE219" i="3"/>
  <c r="BE227" i="3"/>
  <c r="BE237" i="3"/>
  <c r="BE294" i="3"/>
  <c r="BE295" i="3"/>
  <c r="BE299" i="3"/>
  <c r="BE302" i="3"/>
  <c r="BE318" i="3"/>
  <c r="BE333" i="3"/>
  <c r="BE334" i="3"/>
  <c r="BE336" i="3"/>
  <c r="BE176" i="4"/>
  <c r="BE177" i="4"/>
  <c r="BE183" i="4"/>
  <c r="BE187" i="4"/>
  <c r="BE189" i="4"/>
  <c r="BE191" i="4"/>
  <c r="BE193" i="4"/>
  <c r="BE196" i="4"/>
  <c r="BE220" i="4"/>
  <c r="BE239" i="4"/>
  <c r="BE285" i="4"/>
  <c r="BE286" i="4"/>
  <c r="BE287" i="4"/>
  <c r="BE291" i="4"/>
  <c r="BE293" i="4"/>
  <c r="BE301" i="4"/>
  <c r="BE145" i="5"/>
  <c r="BE150" i="5"/>
  <c r="BE153" i="5"/>
  <c r="BE157" i="5"/>
  <c r="BE161" i="5"/>
  <c r="BE164" i="5"/>
  <c r="BE165" i="5"/>
  <c r="BE168" i="5"/>
  <c r="BE169" i="5"/>
  <c r="BE173" i="5"/>
  <c r="BE175" i="5"/>
  <c r="BE181" i="5"/>
  <c r="BE183" i="5"/>
  <c r="BE185" i="5"/>
  <c r="BE187" i="5"/>
  <c r="BE192" i="5"/>
  <c r="E48" i="6"/>
  <c r="F54" i="6"/>
  <c r="J55" i="6"/>
  <c r="J85" i="6"/>
  <c r="F88" i="6"/>
  <c r="BE94" i="6"/>
  <c r="BE97" i="6"/>
  <c r="BE99" i="6"/>
  <c r="BE101" i="6"/>
  <c r="BE106" i="6"/>
  <c r="BE111" i="6"/>
  <c r="BE116" i="6"/>
  <c r="BE117" i="6"/>
  <c r="BE118" i="6"/>
  <c r="BE120" i="6"/>
  <c r="BE122" i="6"/>
  <c r="BE124" i="6"/>
  <c r="BE127" i="6"/>
  <c r="BE131" i="6"/>
  <c r="BE132" i="6"/>
  <c r="BE133" i="6"/>
  <c r="BE136" i="6"/>
  <c r="BE138" i="6"/>
  <c r="BE139" i="6"/>
  <c r="BE140" i="6"/>
  <c r="BE142" i="6"/>
  <c r="BE146" i="6"/>
  <c r="BE148" i="6"/>
  <c r="BE150" i="6"/>
  <c r="BE152" i="6"/>
  <c r="BE154" i="6"/>
  <c r="BE158" i="6"/>
  <c r="BE166" i="6"/>
  <c r="BE168" i="6"/>
  <c r="BE171" i="6"/>
  <c r="BE175" i="6"/>
  <c r="BE178" i="6"/>
  <c r="BE186" i="6"/>
  <c r="BE190" i="6"/>
  <c r="BE192" i="6"/>
  <c r="BE198" i="6"/>
  <c r="BE208" i="6"/>
  <c r="BE210" i="6"/>
  <c r="BE211" i="6"/>
  <c r="BE213" i="6"/>
  <c r="BE214" i="6"/>
  <c r="BE215" i="6"/>
  <c r="BE216" i="6"/>
  <c r="BE217" i="6"/>
  <c r="BE219" i="6"/>
  <c r="BE221" i="6"/>
  <c r="BE222" i="6"/>
  <c r="BE225" i="6"/>
  <c r="BE226" i="6"/>
  <c r="BE228" i="6"/>
  <c r="BE231" i="6"/>
  <c r="BE235" i="6"/>
  <c r="BE236" i="6"/>
  <c r="BE240" i="6"/>
  <c r="BE242" i="6"/>
  <c r="BE243" i="6"/>
  <c r="BE245" i="6"/>
  <c r="BE253" i="6"/>
  <c r="BE254" i="6"/>
  <c r="BE256" i="6"/>
  <c r="BE258" i="6"/>
  <c r="BE263" i="6"/>
  <c r="BE264" i="6"/>
  <c r="BE265" i="6"/>
  <c r="BE266" i="6"/>
  <c r="BE268" i="6"/>
  <c r="BE272" i="6"/>
  <c r="BE274" i="6"/>
  <c r="BE275" i="6"/>
  <c r="BE277" i="6"/>
  <c r="BE280" i="6"/>
  <c r="BE284" i="6"/>
  <c r="BE297" i="6"/>
  <c r="E48" i="7"/>
  <c r="J79" i="7"/>
  <c r="BE86" i="7"/>
  <c r="BE87" i="7"/>
  <c r="BE91" i="7"/>
  <c r="BE95" i="7"/>
  <c r="BE97" i="7"/>
  <c r="BE107" i="7"/>
  <c r="BE108" i="7"/>
  <c r="BE111" i="7"/>
  <c r="BE114" i="7"/>
  <c r="BE115" i="7"/>
  <c r="BE117" i="7"/>
  <c r="BE123" i="7"/>
  <c r="BK122" i="7"/>
  <c r="J122" i="7" s="1"/>
  <c r="J62" i="7" s="1"/>
  <c r="F54" i="8"/>
  <c r="J80" i="8"/>
  <c r="BE90" i="8"/>
  <c r="BE95" i="8"/>
  <c r="BE99" i="8"/>
  <c r="BE100" i="8"/>
  <c r="BE104" i="8"/>
  <c r="BE107" i="8"/>
  <c r="BE110" i="8"/>
  <c r="BK86" i="8"/>
  <c r="J86" i="8" s="1"/>
  <c r="J61" i="8" s="1"/>
  <c r="E71" i="9"/>
  <c r="J75" i="9"/>
  <c r="J78" i="9"/>
  <c r="BE86" i="9"/>
  <c r="BE88" i="9"/>
  <c r="BE93" i="9"/>
  <c r="J52" i="11"/>
  <c r="J54" i="11"/>
  <c r="BE155" i="12"/>
  <c r="BE161" i="12"/>
  <c r="J48" i="2"/>
  <c r="BE86" i="2"/>
  <c r="BE88" i="2"/>
  <c r="BE89" i="2"/>
  <c r="BE92" i="2"/>
  <c r="BK93" i="2"/>
  <c r="J93" i="2" s="1"/>
  <c r="J59" i="2" s="1"/>
  <c r="J54" i="3"/>
  <c r="BE98" i="3"/>
  <c r="BE105" i="3"/>
  <c r="BE129" i="3"/>
  <c r="BE133" i="3"/>
  <c r="BE142" i="3"/>
  <c r="BE154" i="3"/>
  <c r="BE163" i="3"/>
  <c r="BE168" i="3"/>
  <c r="BE170" i="3"/>
  <c r="BE174" i="3"/>
  <c r="BE192" i="3"/>
  <c r="BE199" i="3"/>
  <c r="BE207" i="3"/>
  <c r="BE217" i="3"/>
  <c r="BE218" i="3"/>
  <c r="BE223" i="3"/>
  <c r="BE232" i="3"/>
  <c r="BE236" i="3"/>
  <c r="BE244" i="3"/>
  <c r="BE252" i="3"/>
  <c r="BE259" i="3"/>
  <c r="BE266" i="3"/>
  <c r="BE281" i="3"/>
  <c r="BE289" i="3"/>
  <c r="BE292" i="3"/>
  <c r="BE306" i="3"/>
  <c r="BE309" i="3"/>
  <c r="BE310" i="3"/>
  <c r="BE322" i="3"/>
  <c r="BE326" i="3"/>
  <c r="BE329" i="3"/>
  <c r="BE331" i="3"/>
  <c r="E48" i="4"/>
  <c r="J55" i="4"/>
  <c r="BE100" i="4"/>
  <c r="BE103" i="4"/>
  <c r="BE107" i="4"/>
  <c r="BE113" i="4"/>
  <c r="BE119" i="4"/>
  <c r="BE129" i="4"/>
  <c r="BE144" i="4"/>
  <c r="BE158" i="4"/>
  <c r="BE161" i="4"/>
  <c r="BE167" i="4"/>
  <c r="BE169" i="4"/>
  <c r="BE170" i="4"/>
  <c r="BE171" i="4"/>
  <c r="BE186" i="4"/>
  <c r="BE198" i="4"/>
  <c r="BE200" i="4"/>
  <c r="BE203" i="4"/>
  <c r="BE206" i="4"/>
  <c r="BE210" i="4"/>
  <c r="BE216" i="4"/>
  <c r="BE222" i="4"/>
  <c r="BE226" i="4"/>
  <c r="BE228" i="4"/>
  <c r="BE241" i="4"/>
  <c r="BE248" i="4"/>
  <c r="BE250" i="4"/>
  <c r="BE252" i="4"/>
  <c r="BE255" i="4"/>
  <c r="BE257" i="4"/>
  <c r="BE258" i="4"/>
  <c r="BE260" i="4"/>
  <c r="BE263" i="4"/>
  <c r="BE265" i="4"/>
  <c r="BE266" i="4"/>
  <c r="BE268" i="4"/>
  <c r="BE269" i="4"/>
  <c r="BE273" i="4"/>
  <c r="BE275" i="4"/>
  <c r="BE282" i="4"/>
  <c r="BE289" i="4"/>
  <c r="BE292" i="4"/>
  <c r="BE302" i="4"/>
  <c r="BE307" i="4"/>
  <c r="BE310" i="4"/>
  <c r="BE313" i="4"/>
  <c r="BE326" i="4"/>
  <c r="BE335" i="4"/>
  <c r="BE343" i="4"/>
  <c r="BE347" i="4"/>
  <c r="BE355" i="4"/>
  <c r="BE357" i="4"/>
  <c r="BE374" i="4"/>
  <c r="BE382" i="4"/>
  <c r="BE387" i="4"/>
  <c r="BE388" i="4"/>
  <c r="BE391" i="4"/>
  <c r="BE392" i="4"/>
  <c r="BE393" i="4"/>
  <c r="BE394" i="4"/>
  <c r="BE397" i="4"/>
  <c r="BE398" i="4"/>
  <c r="BE405" i="4"/>
  <c r="BE407" i="4"/>
  <c r="BE408" i="4"/>
  <c r="BE411" i="4"/>
  <c r="BE416" i="4"/>
  <c r="BE418" i="4"/>
  <c r="BE420" i="4"/>
  <c r="BE428" i="4"/>
  <c r="BE434" i="4"/>
  <c r="BE98" i="5"/>
  <c r="BE114" i="5"/>
  <c r="BE118" i="5"/>
  <c r="BE121" i="5"/>
  <c r="BE127" i="5"/>
  <c r="BE146" i="5"/>
  <c r="BE148" i="5"/>
  <c r="BE166" i="5"/>
  <c r="BE171" i="5"/>
  <c r="BE172" i="5"/>
  <c r="BE174" i="5"/>
  <c r="BE176" i="5"/>
  <c r="BE177" i="5"/>
  <c r="BE184" i="5"/>
  <c r="BE191" i="5"/>
  <c r="J54" i="6"/>
  <c r="BE103" i="6"/>
  <c r="BE108" i="6"/>
  <c r="BE113" i="6"/>
  <c r="BE134" i="6"/>
  <c r="BE144" i="6"/>
  <c r="BE156" i="6"/>
  <c r="BE160" i="6"/>
  <c r="BE162" i="6"/>
  <c r="BE164" i="6"/>
  <c r="BE165" i="6"/>
  <c r="BE170" i="6"/>
  <c r="BE172" i="6"/>
  <c r="BE176" i="6"/>
  <c r="BE180" i="6"/>
  <c r="BE182" i="6"/>
  <c r="BE184" i="6"/>
  <c r="BE188" i="6"/>
  <c r="BE194" i="6"/>
  <c r="BE196" i="6"/>
  <c r="BE200" i="6"/>
  <c r="BE202" i="6"/>
  <c r="BE204" i="6"/>
  <c r="BE206" i="6"/>
  <c r="BE230" i="6"/>
  <c r="BE232" i="6"/>
  <c r="BE238" i="6"/>
  <c r="BE247" i="6"/>
  <c r="BE249" i="6"/>
  <c r="BE251" i="6"/>
  <c r="BE252" i="6"/>
  <c r="BE255" i="6"/>
  <c r="BE257" i="6"/>
  <c r="BE260" i="6"/>
  <c r="BE262" i="6"/>
  <c r="BE267" i="6"/>
  <c r="BE270" i="6"/>
  <c r="BE278" i="6"/>
  <c r="BE287" i="6"/>
  <c r="BE289" i="6"/>
  <c r="BE290" i="6"/>
  <c r="BE292" i="6"/>
  <c r="BE294" i="6"/>
  <c r="BE85" i="7"/>
  <c r="BE98" i="7"/>
  <c r="BE99" i="7"/>
  <c r="BE100" i="7"/>
  <c r="BE106" i="7"/>
  <c r="BE116" i="7"/>
  <c r="BE118" i="7"/>
  <c r="E48" i="8"/>
  <c r="BE91" i="8"/>
  <c r="BE93" i="8"/>
  <c r="BE98" i="8"/>
  <c r="BE101" i="8"/>
  <c r="BE102" i="8"/>
  <c r="BE103" i="8"/>
  <c r="BE91" i="9"/>
  <c r="F54" i="10"/>
  <c r="J55" i="10"/>
  <c r="BE84" i="10"/>
  <c r="BE85" i="10"/>
  <c r="BE87" i="10"/>
  <c r="BE88" i="10"/>
  <c r="BE86" i="11"/>
  <c r="BE88" i="11"/>
  <c r="E48" i="12"/>
  <c r="J52" i="12"/>
  <c r="BE91" i="12"/>
  <c r="BE102" i="12"/>
  <c r="BE109" i="12"/>
  <c r="BE117" i="12"/>
  <c r="BE125" i="12"/>
  <c r="BE141" i="12"/>
  <c r="BE148" i="12"/>
  <c r="BE152" i="12"/>
  <c r="BE158" i="12"/>
  <c r="BK157" i="12"/>
  <c r="J157" i="12" s="1"/>
  <c r="J67" i="12" s="1"/>
  <c r="F35" i="2"/>
  <c r="BD55" i="1"/>
  <c r="J34" i="4"/>
  <c r="AW57" i="1"/>
  <c r="F35" i="8"/>
  <c r="BB61" i="1"/>
  <c r="F36" i="9"/>
  <c r="BC62" i="1"/>
  <c r="F35" i="3"/>
  <c r="BB56" i="1"/>
  <c r="F36" i="7"/>
  <c r="BC60" i="1"/>
  <c r="F37" i="7"/>
  <c r="BD60" i="1"/>
  <c r="J34" i="9"/>
  <c r="AW62" i="1"/>
  <c r="F36" i="12"/>
  <c r="BC65" i="1"/>
  <c r="J34" i="6"/>
  <c r="AW59" i="1"/>
  <c r="J34" i="11"/>
  <c r="AW64" i="1"/>
  <c r="F34" i="8"/>
  <c r="BA61" i="1"/>
  <c r="F36" i="8"/>
  <c r="BC61" i="1"/>
  <c r="F34" i="4"/>
  <c r="BA57" i="1"/>
  <c r="F36" i="6"/>
  <c r="BC59" i="1" s="1"/>
  <c r="F37" i="4"/>
  <c r="BD57" i="1" s="1"/>
  <c r="F34" i="5"/>
  <c r="BA58" i="1" s="1"/>
  <c r="J34" i="10"/>
  <c r="AW63" i="1" s="1"/>
  <c r="F35" i="5"/>
  <c r="BB58" i="1" s="1"/>
  <c r="F35" i="7"/>
  <c r="BB60" i="1" s="1"/>
  <c r="F35" i="9"/>
  <c r="BB62" i="1" s="1"/>
  <c r="F37" i="8"/>
  <c r="BD61" i="1" s="1"/>
  <c r="F34" i="6"/>
  <c r="BA59" i="1" s="1"/>
  <c r="F35" i="10"/>
  <c r="BB63" i="1" s="1"/>
  <c r="F37" i="5"/>
  <c r="BD58" i="1" s="1"/>
  <c r="F35" i="11"/>
  <c r="BB64" i="1" s="1"/>
  <c r="F37" i="12"/>
  <c r="BD65" i="1" s="1"/>
  <c r="F36" i="5"/>
  <c r="BC58" i="1" s="1"/>
  <c r="J34" i="7"/>
  <c r="AW60" i="1" s="1"/>
  <c r="F35" i="12"/>
  <c r="BB65" i="1" s="1"/>
  <c r="F34" i="7"/>
  <c r="BA60" i="1" s="1"/>
  <c r="F33" i="2"/>
  <c r="BB55" i="1" s="1"/>
  <c r="F37" i="3"/>
  <c r="BD56" i="1" s="1"/>
  <c r="F36" i="3"/>
  <c r="BC56" i="1" s="1"/>
  <c r="F36" i="4"/>
  <c r="BC57" i="1" s="1"/>
  <c r="F36" i="10"/>
  <c r="BC63" i="1" s="1"/>
  <c r="F32" i="2"/>
  <c r="BA55" i="1" s="1"/>
  <c r="J34" i="5"/>
  <c r="AW58" i="1" s="1"/>
  <c r="F37" i="9"/>
  <c r="BD62" i="1" s="1"/>
  <c r="F37" i="10"/>
  <c r="BD63" i="1" s="1"/>
  <c r="F36" i="11"/>
  <c r="BC64" i="1" s="1"/>
  <c r="J34" i="8"/>
  <c r="AW61" i="1" s="1"/>
  <c r="F37" i="11"/>
  <c r="BD64" i="1" s="1"/>
  <c r="J34" i="12"/>
  <c r="AW65" i="1" s="1"/>
  <c r="F34" i="2"/>
  <c r="BC55" i="1" s="1"/>
  <c r="J34" i="3"/>
  <c r="AW56" i="1" s="1"/>
  <c r="F34" i="9"/>
  <c r="BA62" i="1" s="1"/>
  <c r="F34" i="11"/>
  <c r="BA64" i="1" s="1"/>
  <c r="F35" i="6"/>
  <c r="BB59" i="1" s="1"/>
  <c r="F37" i="6"/>
  <c r="BD59" i="1" s="1"/>
  <c r="F34" i="10"/>
  <c r="BA63" i="1" s="1"/>
  <c r="F34" i="12"/>
  <c r="BA65" i="1" s="1"/>
  <c r="J32" i="2"/>
  <c r="AW55" i="1" s="1"/>
  <c r="F34" i="3"/>
  <c r="BA56" i="1" s="1"/>
  <c r="F35" i="4"/>
  <c r="BB57" i="1" s="1"/>
  <c r="T100" i="5" l="1"/>
  <c r="P100" i="5"/>
  <c r="P88" i="5" s="1"/>
  <c r="AU58" i="1" s="1"/>
  <c r="R78" i="2"/>
  <c r="R77" i="2"/>
  <c r="P208" i="4"/>
  <c r="R98" i="4"/>
  <c r="P98" i="4"/>
  <c r="P97" i="4" s="1"/>
  <c r="AU57" i="1" s="1"/>
  <c r="T89" i="12"/>
  <c r="T88" i="12" s="1"/>
  <c r="R100" i="5"/>
  <c r="R88" i="5" s="1"/>
  <c r="T88" i="5"/>
  <c r="R242" i="3"/>
  <c r="R95" i="3"/>
  <c r="P78" i="2"/>
  <c r="P77" i="2"/>
  <c r="AU55" i="1" s="1"/>
  <c r="R89" i="12"/>
  <c r="R88" i="12" s="1"/>
  <c r="P89" i="12"/>
  <c r="P88" i="12" s="1"/>
  <c r="AU65" i="1" s="1"/>
  <c r="T129" i="6"/>
  <c r="T91" i="6"/>
  <c r="T242" i="3"/>
  <c r="P96" i="3"/>
  <c r="T208" i="4"/>
  <c r="T97" i="4"/>
  <c r="BK78" i="2"/>
  <c r="J78" i="2"/>
  <c r="J56" i="2" s="1"/>
  <c r="P129" i="6"/>
  <c r="P92" i="6"/>
  <c r="P91" i="6"/>
  <c r="AU59" i="1" s="1"/>
  <c r="R208" i="4"/>
  <c r="P242" i="3"/>
  <c r="T96" i="3"/>
  <c r="T95" i="3" s="1"/>
  <c r="R129" i="6"/>
  <c r="R92" i="6"/>
  <c r="R91" i="6"/>
  <c r="BK242" i="3"/>
  <c r="J242" i="3"/>
  <c r="J67" i="3" s="1"/>
  <c r="BK208" i="4"/>
  <c r="J208" i="4" s="1"/>
  <c r="J67" i="4" s="1"/>
  <c r="BK129" i="6"/>
  <c r="J129" i="6"/>
  <c r="J65" i="6" s="1"/>
  <c r="BK83" i="7"/>
  <c r="J83" i="7" s="1"/>
  <c r="J60" i="7" s="1"/>
  <c r="J79" i="2"/>
  <c r="J57" i="2"/>
  <c r="BK98" i="4"/>
  <c r="J98" i="4"/>
  <c r="J60" i="4" s="1"/>
  <c r="J89" i="8"/>
  <c r="J63" i="8" s="1"/>
  <c r="J82" i="10"/>
  <c r="J60" i="10" s="1"/>
  <c r="J83" i="10"/>
  <c r="J61" i="10" s="1"/>
  <c r="J82" i="11"/>
  <c r="J60" i="11" s="1"/>
  <c r="J83" i="11"/>
  <c r="J61" i="11" s="1"/>
  <c r="BK96" i="3"/>
  <c r="BK95" i="3" s="1"/>
  <c r="J95" i="3" s="1"/>
  <c r="J59" i="3" s="1"/>
  <c r="BK89" i="5"/>
  <c r="J89" i="5" s="1"/>
  <c r="J60" i="5" s="1"/>
  <c r="BK100" i="5"/>
  <c r="J100" i="5"/>
  <c r="J62" i="5" s="1"/>
  <c r="BK92" i="6"/>
  <c r="BK91" i="6" s="1"/>
  <c r="J91" i="6" s="1"/>
  <c r="J30" i="6" s="1"/>
  <c r="AG59" i="1" s="1"/>
  <c r="BK85" i="8"/>
  <c r="J85" i="8"/>
  <c r="J60" i="8" s="1"/>
  <c r="BK89" i="12"/>
  <c r="J89" i="12" s="1"/>
  <c r="J60" i="12" s="1"/>
  <c r="BK82" i="9"/>
  <c r="J82" i="9"/>
  <c r="J60" i="9" s="1"/>
  <c r="J33" i="3"/>
  <c r="AV56" i="1" s="1"/>
  <c r="AT56" i="1" s="1"/>
  <c r="J33" i="4"/>
  <c r="AV57" i="1"/>
  <c r="AT57" i="1"/>
  <c r="F33" i="11"/>
  <c r="AZ64" i="1"/>
  <c r="BA54" i="1"/>
  <c r="AW54" i="1"/>
  <c r="AK30" i="1" s="1"/>
  <c r="F33" i="5"/>
  <c r="AZ58" i="1" s="1"/>
  <c r="J33" i="6"/>
  <c r="AV59" i="1" s="1"/>
  <c r="AT59" i="1" s="1"/>
  <c r="BD54" i="1"/>
  <c r="W33" i="1"/>
  <c r="F33" i="3"/>
  <c r="AZ56" i="1"/>
  <c r="J33" i="11"/>
  <c r="AV64" i="1"/>
  <c r="AT64" i="1" s="1"/>
  <c r="J33" i="5"/>
  <c r="AV58" i="1" s="1"/>
  <c r="AT58" i="1" s="1"/>
  <c r="F31" i="2"/>
  <c r="AZ55" i="1"/>
  <c r="F33" i="6"/>
  <c r="AZ59" i="1"/>
  <c r="F33" i="4"/>
  <c r="AZ57" i="1" s="1"/>
  <c r="J30" i="10"/>
  <c r="AG63" i="1" s="1"/>
  <c r="J30" i="11"/>
  <c r="AG64" i="1" s="1"/>
  <c r="BB54" i="1"/>
  <c r="AX54" i="1" s="1"/>
  <c r="J31" i="2"/>
  <c r="AV55" i="1" s="1"/>
  <c r="AT55" i="1" s="1"/>
  <c r="F33" i="8"/>
  <c r="AZ61" i="1"/>
  <c r="F33" i="10"/>
  <c r="AZ63" i="1"/>
  <c r="J33" i="10"/>
  <c r="AV63" i="1"/>
  <c r="AT63" i="1" s="1"/>
  <c r="J33" i="12"/>
  <c r="AV65" i="1" s="1"/>
  <c r="AT65" i="1" s="1"/>
  <c r="F33" i="7"/>
  <c r="AZ60" i="1"/>
  <c r="F33" i="9"/>
  <c r="AZ62" i="1"/>
  <c r="J33" i="9"/>
  <c r="AV62" i="1"/>
  <c r="AT62" i="1" s="1"/>
  <c r="F33" i="12"/>
  <c r="AZ65" i="1" s="1"/>
  <c r="J33" i="7"/>
  <c r="AV60" i="1" s="1"/>
  <c r="AT60" i="1" s="1"/>
  <c r="BC54" i="1"/>
  <c r="W32" i="1"/>
  <c r="J33" i="8"/>
  <c r="AV61" i="1"/>
  <c r="AT61" i="1" s="1"/>
  <c r="P95" i="3" l="1"/>
  <c r="AU56" i="1"/>
  <c r="R97" i="4"/>
  <c r="J39" i="6"/>
  <c r="J39" i="10"/>
  <c r="J39" i="11"/>
  <c r="BK97" i="4"/>
  <c r="J97" i="4"/>
  <c r="J59" i="4" s="1"/>
  <c r="J59" i="6"/>
  <c r="BK82" i="7"/>
  <c r="J82" i="7"/>
  <c r="J59" i="7" s="1"/>
  <c r="BK77" i="2"/>
  <c r="J77" i="2" s="1"/>
  <c r="J55" i="2" s="1"/>
  <c r="J96" i="3"/>
  <c r="J60" i="3"/>
  <c r="J92" i="6"/>
  <c r="J60" i="6"/>
  <c r="BK88" i="12"/>
  <c r="J88" i="12"/>
  <c r="J59" i="12" s="1"/>
  <c r="BK84" i="8"/>
  <c r="J84" i="8" s="1"/>
  <c r="J59" i="8" s="1"/>
  <c r="BK81" i="9"/>
  <c r="J81" i="9"/>
  <c r="BK88" i="5"/>
  <c r="J88" i="5"/>
  <c r="J59" i="5" s="1"/>
  <c r="AN64" i="1"/>
  <c r="AN59" i="1"/>
  <c r="AN63" i="1"/>
  <c r="W30" i="1"/>
  <c r="J30" i="9"/>
  <c r="AG62" i="1" s="1"/>
  <c r="AN62" i="1" s="1"/>
  <c r="AY54" i="1"/>
  <c r="AZ54" i="1"/>
  <c r="AV54" i="1" s="1"/>
  <c r="AK29" i="1" s="1"/>
  <c r="J30" i="3"/>
  <c r="AG56" i="1"/>
  <c r="AN56" i="1" s="1"/>
  <c r="W31" i="1"/>
  <c r="AU54" i="1"/>
  <c r="J39" i="9" l="1"/>
  <c r="J59" i="9"/>
  <c r="J39" i="3"/>
  <c r="J30" i="7"/>
  <c r="AG60" i="1" s="1"/>
  <c r="AN60" i="1" s="1"/>
  <c r="AT54" i="1"/>
  <c r="J28" i="2"/>
  <c r="AG55" i="1" s="1"/>
  <c r="AN55" i="1" s="1"/>
  <c r="J30" i="12"/>
  <c r="AG65" i="1"/>
  <c r="AN65" i="1" s="1"/>
  <c r="J30" i="5"/>
  <c r="AG58" i="1" s="1"/>
  <c r="AN58" i="1" s="1"/>
  <c r="J30" i="8"/>
  <c r="AG61" i="1"/>
  <c r="AN61" i="1" s="1"/>
  <c r="W29" i="1"/>
  <c r="J30" i="4"/>
  <c r="AG57" i="1"/>
  <c r="AN57" i="1" s="1"/>
  <c r="J39" i="4" l="1"/>
  <c r="J39" i="5"/>
  <c r="J39" i="7"/>
  <c r="J39" i="8"/>
  <c r="J39" i="12"/>
  <c r="J37" i="2"/>
  <c r="AG54" i="1"/>
  <c r="AK26" i="1" s="1"/>
  <c r="AK35" i="1" s="1"/>
  <c r="AN54" i="1" l="1"/>
</calcChain>
</file>

<file path=xl/sharedStrings.xml><?xml version="1.0" encoding="utf-8"?>
<sst xmlns="http://schemas.openxmlformats.org/spreadsheetml/2006/main" count="13508" uniqueCount="2501">
  <si>
    <t>Export Komplet</t>
  </si>
  <si>
    <t>VZ</t>
  </si>
  <si>
    <t>2.0</t>
  </si>
  <si>
    <t>ZAMOK</t>
  </si>
  <si>
    <t>False</t>
  </si>
  <si>
    <t>{37270637-a9a7-4c85-acd7-35c2be747ee2}</t>
  </si>
  <si>
    <t>0,01</t>
  </si>
  <si>
    <t>21</t>
  </si>
  <si>
    <t>15</t>
  </si>
  <si>
    <t>REKAPITULACE STAVBY</t>
  </si>
  <si>
    <t>v ---  níže se nacházejí doplnkové a pomocné údaje k sestavám  --- v</t>
  </si>
  <si>
    <t>Návod na vyplnění</t>
  </si>
  <si>
    <t>0,001</t>
  </si>
  <si>
    <t>Kód:</t>
  </si>
  <si>
    <t>200101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</si>
  <si>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</si>
  <si>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</si>
  <si>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Úprava objektu Radniční č.p.13 na kancelářské prostory,Frýdek-Místek</t>
  </si>
  <si>
    <t>KSO:</t>
  </si>
  <si>
    <t>801</t>
  </si>
  <si>
    <t>CC-CZ:</t>
  </si>
  <si>
    <t>1</t>
  </si>
  <si>
    <t>Místo:</t>
  </si>
  <si>
    <t xml:space="preserve">Frýdek-Místek </t>
  </si>
  <si>
    <t>Datum:</t>
  </si>
  <si>
    <t>17. 7. 2020</t>
  </si>
  <si>
    <t>CZ-CPV:</t>
  </si>
  <si>
    <t>45000000-7</t>
  </si>
  <si>
    <t>CZ-CPA:</t>
  </si>
  <si>
    <t>41</t>
  </si>
  <si>
    <t>Zadavatel:</t>
  </si>
  <si>
    <t>IČ:</t>
  </si>
  <si>
    <t>00296643</t>
  </si>
  <si>
    <t xml:space="preserve">Statutární město Frýdek-Místek </t>
  </si>
  <si>
    <t>DIČ:</t>
  </si>
  <si>
    <t/>
  </si>
  <si>
    <t>Uchazeč:</t>
  </si>
  <si>
    <t>Vyplň údaj</t>
  </si>
  <si>
    <t>Projektant:</t>
  </si>
  <si>
    <t xml:space="preserve"> </t>
  </si>
  <si>
    <t>True</t>
  </si>
  <si>
    <t>Zpracovatel:</t>
  </si>
  <si>
    <t>63307111</t>
  </si>
  <si>
    <t xml:space="preserve">Lenka Jerakasová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</si>
  <si>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</si>
  <si>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</si>
  <si>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</si>
  <si>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</si>
  <si>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</si>
  <si>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</si>
  <si>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</si>
  <si>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</si>
  <si>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</si>
  <si>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</si>
  <si>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</si>
  <si>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</si>
  <si>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</si>
  <si>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</si>
  <si>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</si>
  <si>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</si>
  <si>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</si>
  <si>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</si>
  <si>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</si>
  <si>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</si>
  <si>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</si>
  <si>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</si>
  <si>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</si>
  <si>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</si>
  <si>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</si>
  <si>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</si>
  <si>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</si>
  <si>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</si>
  <si>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</si>
  <si>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</si>
  <si>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</si>
  <si>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</si>
  <si>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</si>
  <si>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</si>
  <si>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</si>
  <si>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</si>
  <si>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</si>
  <si>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</si>
  <si>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</si>
  <si>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</si>
  <si>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</si>
  <si>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###NOINSERT###</t>
  </si>
  <si>
    <t>200101/D.1.1</t>
  </si>
  <si>
    <t xml:space="preserve">Architektonicko stavební řešení - zateplení objektu,výměna oken </t>
  </si>
  <si>
    <t>{3b74e720-f9b4-45f7-af68-d0d6bcdb4691}</t>
  </si>
  <si>
    <t>2</t>
  </si>
  <si>
    <t>200101/D.1.1.2</t>
  </si>
  <si>
    <t xml:space="preserve">Architektonicko stavební řešení - úpravy vnitřní </t>
  </si>
  <si>
    <t>{4bfd1d45-fc3f-4d71-bb3e-46b29adeabcc}</t>
  </si>
  <si>
    <t>200101/D.1.4.1</t>
  </si>
  <si>
    <t xml:space="preserve">Vytápění </t>
  </si>
  <si>
    <t>{b9f522a2-16bc-4415-9aae-b44f0255f81d}</t>
  </si>
  <si>
    <t>200101/D.1.4.2</t>
  </si>
  <si>
    <t xml:space="preserve">Zdravotechnické instalace </t>
  </si>
  <si>
    <t>{43d95bd4-0580-4d25-b681-cb613611b50d}</t>
  </si>
  <si>
    <t>200101/D.1.4.3</t>
  </si>
  <si>
    <t xml:space="preserve">Vzduchotechnika </t>
  </si>
  <si>
    <t>{39f66322-9e55-4af5-912d-456f7d9d8dff}</t>
  </si>
  <si>
    <t>200101/D.1.4.31</t>
  </si>
  <si>
    <t xml:space="preserve">Klimatizace </t>
  </si>
  <si>
    <t>{d1edb061-6a96-494c-9f0f-c5bd0d413f19}</t>
  </si>
  <si>
    <t>200101/D.1.4.4</t>
  </si>
  <si>
    <t xml:space="preserve">Elektronické komunikace </t>
  </si>
  <si>
    <t>{3ec3f003-3c0d-437a-9f28-bef993d94fec}</t>
  </si>
  <si>
    <t>200101/D.1.4.5</t>
  </si>
  <si>
    <t xml:space="preserve">Silnoproudá elektrotechnika </t>
  </si>
  <si>
    <t>{95193712-0ee0-426e-8573-4479bf7a0f38}</t>
  </si>
  <si>
    <t>200101/INT</t>
  </si>
  <si>
    <t xml:space="preserve">Vybavení interiéru - nábytek </t>
  </si>
  <si>
    <t>{5dda9fd3-f74a-4942-b0f5-a3c9aeda387a}</t>
  </si>
  <si>
    <t>02</t>
  </si>
  <si>
    <t xml:space="preserve">Odbourání zídek a sanační práce </t>
  </si>
  <si>
    <t>{3af19b50-e8d4-44f8-b79e-b748bc8546b8}</t>
  </si>
  <si>
    <t>KRYCÍ LIST SOUPISU PRACÍ</t>
  </si>
  <si>
    <t>REKAPITULACE ČLENĚNÍ SOUPISU PRACÍ</t>
  </si>
  <si>
    <t>Kód dílu - Popis</t>
  </si>
  <si>
    <t>Cena celkem [CZK]</t>
  </si>
  <si>
    <t>-1</t>
  </si>
  <si>
    <t>VRN - Vedlejší rozpočtové náklady</t>
  </si>
  <si>
    <t xml:space="preserve">    VRN1 - Průzkumné, geodetické a projektové práce</t>
  </si>
  <si>
    <t xml:space="preserve">    VRN3 - Zařízení staveniště</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</si>
  <si>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</si>
  <si>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</si>
  <si>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</si>
  <si>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</si>
  <si>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</si>
  <si>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</si>
  <si>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</si>
  <si>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</si>
  <si>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</si>
  <si>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</si>
  <si>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</si>
  <si>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</si>
  <si>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</si>
  <si>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</si>
  <si>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</si>
  <si>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</si>
  <si>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</si>
  <si>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</si>
  <si>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VRN1</t>
  </si>
  <si>
    <t>Průzkumné, geodetické a projektové práce</t>
  </si>
  <si>
    <t>K</t>
  </si>
  <si>
    <t>011514000</t>
  </si>
  <si>
    <t xml:space="preserve">Stavebně-technický průzkum,zkoušky,sondy </t>
  </si>
  <si>
    <t xml:space="preserve">soubor </t>
  </si>
  <si>
    <t>CS ÚRS 2020 02</t>
  </si>
  <si>
    <t>1024</t>
  </si>
  <si>
    <t>1526349238</t>
  </si>
  <si>
    <t>0123030001</t>
  </si>
  <si>
    <t xml:space="preserve">Geodetické práce po výstavbě - zaměření ,geometrický plán </t>
  </si>
  <si>
    <t>sobor</t>
  </si>
  <si>
    <t>1622131630</t>
  </si>
  <si>
    <t>3</t>
  </si>
  <si>
    <t>0132030001</t>
  </si>
  <si>
    <t xml:space="preserve">Dokumentace stavby - fotodokumentace průběhu stavby </t>
  </si>
  <si>
    <t>soubor</t>
  </si>
  <si>
    <t>-163664698</t>
  </si>
  <si>
    <t>4</t>
  </si>
  <si>
    <t>013254000</t>
  </si>
  <si>
    <t>Dokumentace skutečného provedení stavby</t>
  </si>
  <si>
    <t>733500490</t>
  </si>
  <si>
    <t>0132940001</t>
  </si>
  <si>
    <t xml:space="preserve">Ostatní dokumentace - výrobní a dílenská dokumentace </t>
  </si>
  <si>
    <t>-1134320778</t>
  </si>
  <si>
    <t>VRN3</t>
  </si>
  <si>
    <t>Zařízení staveniště</t>
  </si>
  <si>
    <t>7</t>
  </si>
  <si>
    <t>032103000</t>
  </si>
  <si>
    <t xml:space="preserve">Úschova nábytku v průběhu vystavby </t>
  </si>
  <si>
    <t>-1599272573</t>
  </si>
  <si>
    <t>8</t>
  </si>
  <si>
    <t>0326030001</t>
  </si>
  <si>
    <t xml:space="preserve">Mobilní WC </t>
  </si>
  <si>
    <t>kus</t>
  </si>
  <si>
    <t>1655122145</t>
  </si>
  <si>
    <t>9</t>
  </si>
  <si>
    <t>032903000</t>
  </si>
  <si>
    <t>Náklady na provoz a údržbu vybavení staveniště</t>
  </si>
  <si>
    <t>-227672841</t>
  </si>
  <si>
    <t>10</t>
  </si>
  <si>
    <t>034103000</t>
  </si>
  <si>
    <t>Oplocení staveniště</t>
  </si>
  <si>
    <t>-1998149251</t>
  </si>
  <si>
    <t>11</t>
  </si>
  <si>
    <t>034503000</t>
  </si>
  <si>
    <t>Informační tabule na staveništi</t>
  </si>
  <si>
    <t>-422589024</t>
  </si>
  <si>
    <t>12</t>
  </si>
  <si>
    <t>035103001</t>
  </si>
  <si>
    <t xml:space="preserve">Pronájem a užívání veřejných ploch a prostranství </t>
  </si>
  <si>
    <t>138919471</t>
  </si>
  <si>
    <t>13</t>
  </si>
  <si>
    <t>039103000</t>
  </si>
  <si>
    <t>Rozebrání, bourání a odvoz zařízení staveniště</t>
  </si>
  <si>
    <t>-860885962</t>
  </si>
  <si>
    <t>VRN9</t>
  </si>
  <si>
    <t>Ostatní náklady</t>
  </si>
  <si>
    <t>14</t>
  </si>
  <si>
    <t>094103000</t>
  </si>
  <si>
    <t>Náklady na plánované vyklizení objektu</t>
  </si>
  <si>
    <t>1356158598</t>
  </si>
  <si>
    <t>Objekt:</t>
  </si>
  <si>
    <t xml:space="preserve">200101/D.1.1 - Architektonicko stavební řešení - zateplení objektu,výměna oken </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</si>
  <si>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</si>
  <si>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</si>
  <si>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</si>
  <si>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</si>
  <si>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</si>
  <si>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</si>
  <si>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764 - Konstrukce klempířské</t>
  </si>
  <si>
    <t>PSV - Práce a dodávky PSV</t>
  </si>
  <si>
    <t xml:space="preserve">    713 - Izolace tepelné</t>
  </si>
  <si>
    <t xml:space="preserve">    762 - Konstrukce tesařské</t>
  </si>
  <si>
    <t xml:space="preserve">    765 - Krytina skládaná</t>
  </si>
  <si>
    <t xml:space="preserve">    766 - Konstrukce truhlářské</t>
  </si>
  <si>
    <t xml:space="preserve">    772 - Podlahy z kamene</t>
  </si>
  <si>
    <t xml:space="preserve">    782 - Dokončovací práce - obklady z kamene</t>
  </si>
  <si>
    <t xml:space="preserve">    783 - Dokončovací práce - nátěry</t>
  </si>
  <si>
    <t>HZS - Hodinové zúčtovací sazby</t>
  </si>
  <si>
    <t>HSV</t>
  </si>
  <si>
    <t>Práce a dodávky HSV</t>
  </si>
  <si>
    <t>Svislé a kompletní konstrukce</t>
  </si>
  <si>
    <t>310238211</t>
  </si>
  <si>
    <t>Zazdívka otvorů ve zdivu nadzákladovém cihlami pálenými plochy přes 0,25 m2 do 1 m2 na maltu vápenocementovou</t>
  </si>
  <si>
    <t>m3</t>
  </si>
  <si>
    <t>CS ÚRS 2020 01</t>
  </si>
  <si>
    <t>697918759</t>
  </si>
  <si>
    <t>VV</t>
  </si>
  <si>
    <t>1,2*0,6*0,45*4</t>
  </si>
  <si>
    <t>Součet</t>
  </si>
  <si>
    <t>317941121</t>
  </si>
  <si>
    <t>Osazování ocelových válcovaných nosníků na zdivu I nebo IE nebo U nebo UE nebo L do č. 12 nebo výšky do 120 mm</t>
  </si>
  <si>
    <t>t</t>
  </si>
  <si>
    <t>1768358620</t>
  </si>
  <si>
    <t>PSC</t>
  </si>
  <si>
    <t xml:space="preserve">Poznámka k souboru cen:_x000D_
1. Ceny jsou určeny pro zednické osazování na cementovou maltu(min. MC 15)._x000D_
2. Dodávka ocelových nosníků se oceňuje ve specifikaci._x000D_
3. Ztratné lze dohodnout ve směrné výši 8 % na krytí nákladů na řezání příslušných délek z hutních délek nosníků a na zbytkový odpad (prořez)._x000D_
</t>
  </si>
  <si>
    <t>M</t>
  </si>
  <si>
    <t>13010712</t>
  </si>
  <si>
    <t>ocel profilová IPN 100 jakost 11 375</t>
  </si>
  <si>
    <t>-1762086982</t>
  </si>
  <si>
    <t>1,245*1,02 'Přepočtené koeficientem množství</t>
  </si>
  <si>
    <t>317941123</t>
  </si>
  <si>
    <t>Osazování ocelových válcovaných nosníků na zdivu I nebo IE nebo U nebo UE nebo L č. 14 až 22 nebo výšky do 220 mm</t>
  </si>
  <si>
    <t>-1960203060</t>
  </si>
  <si>
    <t>13010716</t>
  </si>
  <si>
    <t>ocel profilová IPN 140 jakost 11 375</t>
  </si>
  <si>
    <t>298987264</t>
  </si>
  <si>
    <t>0,323*1,02 'Přepočtené koeficientem množství</t>
  </si>
  <si>
    <t>6</t>
  </si>
  <si>
    <t>Úpravy povrchů, podlahy a osazování výplní</t>
  </si>
  <si>
    <t>621211001</t>
  </si>
  <si>
    <t>Montáž kontaktního zateplení lepením a mechanickým kotvením z polystyrenových desek nebo z kombinovaných desek na vnější podhledy, tloušťky desek do 40 mm</t>
  </si>
  <si>
    <t>m2</t>
  </si>
  <si>
    <t>525272462</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</si>
  <si>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</si>
  <si>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53,05*0,1</t>
  </si>
  <si>
    <t>28376070</t>
  </si>
  <si>
    <t>deska EPS grafitová fasádní λ=0,032 tl 20mm</t>
  </si>
  <si>
    <t>-843198720</t>
  </si>
  <si>
    <t>5,305*1,02 'Přepočtené koeficientem množství</t>
  </si>
  <si>
    <t>621211021</t>
  </si>
  <si>
    <t>Montáž kontaktního zateplení lepením a mechanickým kotvením z polystyrenových desek nebo z kombinovaných desek na vnější podhledy, tloušťky desek přes 80 do 120 mm</t>
  </si>
  <si>
    <t>-621541165</t>
  </si>
  <si>
    <t>(8,4+29,21+9,1)*8,9+4*1,3+10,29+11,15+5,6*11,35</t>
  </si>
  <si>
    <t>-1,5*1,6*13</t>
  </si>
  <si>
    <t>-1,2*2*2</t>
  </si>
  <si>
    <t>-1,5*0,75*8</t>
  </si>
  <si>
    <t>-1,095*1,6*2</t>
  </si>
  <si>
    <t>-1,5*0,75</t>
  </si>
  <si>
    <t>-1,5*2,2</t>
  </si>
  <si>
    <t>-0,6*1,2*2</t>
  </si>
  <si>
    <t>-1,095*0,75</t>
  </si>
  <si>
    <t>70,824</t>
  </si>
  <si>
    <t>28376443</t>
  </si>
  <si>
    <t>deska z polystyrénu XPS, hrana rovná a strukturovaný povrch 300kPa tl 100mm</t>
  </si>
  <si>
    <t>-1362087107</t>
  </si>
  <si>
    <t>71*1,02 'Přepočtené koeficientem množství</t>
  </si>
  <si>
    <t>28376077</t>
  </si>
  <si>
    <t>deska EPS grafitová fasadní λ=0,032 tl 120mm</t>
  </si>
  <si>
    <t>557486638</t>
  </si>
  <si>
    <t>449,2*1,02 'Přepočtené koeficientem množství</t>
  </si>
  <si>
    <t>621325102</t>
  </si>
  <si>
    <t xml:space="preserve">Oprava atiky cementovým potěrem v rozsahu opravované plochy přes 10 do 30% </t>
  </si>
  <si>
    <t>-1426681829</t>
  </si>
  <si>
    <t>52,45*0,5*1,2</t>
  </si>
  <si>
    <t>622131121</t>
  </si>
  <si>
    <t>Podkladní a spojovací vrstva vnějších omítaných ploch penetrace akrylát-silikonová nanášená ručně stěn</t>
  </si>
  <si>
    <t>-1570351045</t>
  </si>
  <si>
    <t>622212051</t>
  </si>
  <si>
    <t>Montáž kontaktního zateplení vnějšího ostění, nadpraží nebo parapetu lepením z polystyrenových desek nebo z kombinovaných desek hloubky špalet přes 200 do 400 mm, tloušťky desek do 40 mm</t>
  </si>
  <si>
    <t>m</t>
  </si>
  <si>
    <t>-756727271</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</si>
  <si>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</si>
  <si>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80,6+10,78+4,5+5,9+7,2+36+3,69</t>
  </si>
  <si>
    <t>59051649</t>
  </si>
  <si>
    <t>profil zakládací Al tl 0,7mm pro ETICS pro izolant tl 120mm</t>
  </si>
  <si>
    <t>-1362087995</t>
  </si>
  <si>
    <t>622252002</t>
  </si>
  <si>
    <t>Montáž lišt kontaktního zateplení ostatních stěnových, dilatačních apod. lepených do tmelu</t>
  </si>
  <si>
    <t>-829698232</t>
  </si>
  <si>
    <t>Poznámka k souboru cen:_x000D_
1. V cenách jsou započteny náklady na osazení lišt. 2. V cenách nejsou započteny náklady dodávku lišt; tyto se ocení ve specifikaci. Ztratné lze stanovit ve výši 5%. 3. Položku -2002 nelze použít v případě montáže lišt kontaktního zateplení ostění nebo nadpraží, kde jsou náklady na osazení rohovníků již započteny.</t>
  </si>
  <si>
    <t>53,05+9,92+9,57+9,05+9,6+10,3+10,91</t>
  </si>
  <si>
    <t>112,4*1,3 'Přepočtené koeficientem množství</t>
  </si>
  <si>
    <t>16</t>
  </si>
  <si>
    <t>63127466</t>
  </si>
  <si>
    <t>profil rohový Al 23x23mm s výztužnou tkaninou š 100mm pro ETICS</t>
  </si>
  <si>
    <t>-1480802253</t>
  </si>
  <si>
    <t>112,4*1,05 'Přepočtené koeficientem množství</t>
  </si>
  <si>
    <t>17</t>
  </si>
  <si>
    <t>622321121</t>
  </si>
  <si>
    <t xml:space="preserve">Omítka vápenocementová vnějších ploch nanášená ručně jednovrstvá, tloušťky do 15 mm hladká stěn- doplnění </t>
  </si>
  <si>
    <t>1017997496</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</si>
  <si>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</si>
  <si>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0,72*4+7,2</t>
  </si>
  <si>
    <t>18</t>
  </si>
  <si>
    <t>622325302</t>
  </si>
  <si>
    <t>Oprava vápenné omítky vnějších ploch stupně členitosti 2 štukové, v rozsahu opravované plochy přes 10 do 20%</t>
  </si>
  <si>
    <t>894026458</t>
  </si>
  <si>
    <t>19</t>
  </si>
  <si>
    <t>622531021</t>
  </si>
  <si>
    <t>Omítka tenkovrstvá silikonová vnějších ploch probarvená, včetně penetrace podkladu zrnitá, tloušťky 2,0 mm stěn</t>
  </si>
  <si>
    <t>1996432606</t>
  </si>
  <si>
    <t>20</t>
  </si>
  <si>
    <t>629991011</t>
  </si>
  <si>
    <t>Zakrytí vnějších ploch před znečištěním včetně pozdějšího odkrytí výplní otvorů a svislých ploch fólií přilepenou lepící páskou</t>
  </si>
  <si>
    <t>-428382311</t>
  </si>
  <si>
    <t>Poznámka k souboru cen:_x000D_
1. V ceně -1012 nejsou započteny náklady na dodávku a montáž začišťovací lišty; tyto se oceňují cenou 622 14-3004 této části katalogu a materiálem ve specifikaci.</t>
  </si>
  <si>
    <t>629995101</t>
  </si>
  <si>
    <t>Očištění vnějších ploch tlakovou vodou omytím</t>
  </si>
  <si>
    <t>1905012874</t>
  </si>
  <si>
    <t>Ostatní konstrukce a práce, bourání</t>
  </si>
  <si>
    <t>22</t>
  </si>
  <si>
    <t>941211112</t>
  </si>
  <si>
    <t>Montáž lešení řadového rámového lehkého pracovního s podlahami s provozním zatížením tř. 3 do 200 kg/m2 šířky tř. SW06 přes 0,6 do 0,9 m, výšky přes 10 do 25 m</t>
  </si>
  <si>
    <t>1868909960</t>
  </si>
  <si>
    <t>Poznámka k souboru cen:_x000D_
1. V ceně jsou započteny i náklady na kotvení lešení. 2. Montáž lešení řadového rámového lehkého výšky přes 40 m se oceňuje individuálně. 3. Šířkou se rozumí půdorysná vzdálenost, měřená od vnitřního líce sloupků zábradlí k protilehlému volnému okraji podlahy nebo mezi vnitřními líci.</t>
  </si>
  <si>
    <t>6*(8,4+29+9,7+5,6+1,8)</t>
  </si>
  <si>
    <t>23</t>
  </si>
  <si>
    <t>941211211</t>
  </si>
  <si>
    <t>Montáž lešení řadového rámového lehkého pracovního s podlahami s provozním zatížením tř. 3 do 200 kg/m2 Příplatek za první a každý další den použití lešení k ceně -1111 nebo -1112</t>
  </si>
  <si>
    <t>-696639902</t>
  </si>
  <si>
    <t>327*60</t>
  </si>
  <si>
    <t>24</t>
  </si>
  <si>
    <t>941211812</t>
  </si>
  <si>
    <t>Demontáž lešení řadového rámového lehkého pracovního s provozním zatížením tř. 3 do 200 kg/m2 šířky tř. SW06 přes 0,6 do 0,9 m, výšky přes 10 do 25 m</t>
  </si>
  <si>
    <t>-448174833</t>
  </si>
  <si>
    <t>Poznámka k souboru cen:_x000D_
1. Demontáž lešení řadového rámového lehkého výšky přes 40 m se oceňuje individuálně.</t>
  </si>
  <si>
    <t>25</t>
  </si>
  <si>
    <t>944511111</t>
  </si>
  <si>
    <t>Montáž ochranné sítě zavěšené na konstrukci lešení z textilie z umělých vláken</t>
  </si>
  <si>
    <t>-536397195</t>
  </si>
  <si>
    <t xml:space="preserve">Poznámka k souboru cen:_x000D_
1. V cenách nejsou započteny náklady na lešení potřebné pro zavěšení sítí; toto lešení se oceňuje příslušnými cenami lešení._x000D_
</t>
  </si>
  <si>
    <t>26</t>
  </si>
  <si>
    <t>944511211</t>
  </si>
  <si>
    <t>Montáž ochranné sítě Příplatek za první a každý další den použití sítě k ceně -1111</t>
  </si>
  <si>
    <t>-334730802</t>
  </si>
  <si>
    <t>327*60 'Přepočtené koeficientem množství</t>
  </si>
  <si>
    <t>27</t>
  </si>
  <si>
    <t>944511811</t>
  </si>
  <si>
    <t>Demontáž ochranné sítě zavěšené na konstrukci lešení z textilie z umělých vláken</t>
  </si>
  <si>
    <t>8197266</t>
  </si>
  <si>
    <t>28</t>
  </si>
  <si>
    <t>962031132</t>
  </si>
  <si>
    <t>Bourání příček z cihel, tvárnic nebo příčkovek z cihel pálených, plných nebo dutých na maltu vápennou nebo vápenocementovou, tl. do 100 mm</t>
  </si>
  <si>
    <t>1473776973</t>
  </si>
  <si>
    <t>49,55*1,75</t>
  </si>
  <si>
    <t>29</t>
  </si>
  <si>
    <t>968062374</t>
  </si>
  <si>
    <t>Vybourání dřevěných rámů oken s křídly, dveřních zárubní, vrat, stěn, ostění nebo obkladů rámů oken s křídly zdvojených, plochy do 1 m2</t>
  </si>
  <si>
    <t>-2142345848</t>
  </si>
  <si>
    <t xml:space="preserve">Poznámka k souboru cen:_x000D_
1. V cenách -2244 až -2747 jsou započteny i náklady na vyvěšení křídel._x000D_
</t>
  </si>
  <si>
    <t>0,821+0,72*2</t>
  </si>
  <si>
    <t>30</t>
  </si>
  <si>
    <t>968062375</t>
  </si>
  <si>
    <t>Vybourání dřevěných rámů oken s křídly, dveřních zárubní, vrat, stěn, ostění nebo obkladů rámů oken s křídly zdvojených, plochy do 2 m2</t>
  </si>
  <si>
    <t>-2020582050</t>
  </si>
  <si>
    <t>1,752*11+1,17*2+1,624</t>
  </si>
  <si>
    <t>31</t>
  </si>
  <si>
    <t>968062376</t>
  </si>
  <si>
    <t>Vybourání dřevěných rámů oken s křídly, dveřních zárubní, vrat, stěn, ostění nebo obkladů rámů oken s křídly zdvojených, plochy do 4 m2</t>
  </si>
  <si>
    <t>1219664387</t>
  </si>
  <si>
    <t>3,2</t>
  </si>
  <si>
    <t>32</t>
  </si>
  <si>
    <t>971033561</t>
  </si>
  <si>
    <t>Vybourání otvorů ve zdivu základovém nebo nadzákladovém z cihel, tvárnic, příčkovek z cihel pálených na maltu vápennou nebo vápenocementovou plochy do 1 m2, tl. do 600 mm</t>
  </si>
  <si>
    <t>1032294063</t>
  </si>
  <si>
    <t>1,095*0,8*0,4</t>
  </si>
  <si>
    <t>33</t>
  </si>
  <si>
    <t>971033651</t>
  </si>
  <si>
    <t>Vybourání otvorů ve zdivu základovém nebo nadzákladovém z cihel, tvárnic, příčkovek z cihel pálených na maltu vápennou nebo vápenocementovou plochy do 4 m2, tl. do 600 mm</t>
  </si>
  <si>
    <t>-782442567</t>
  </si>
  <si>
    <t>3.NP</t>
  </si>
  <si>
    <t>1,5*0,8*0,4*7</t>
  </si>
  <si>
    <t>34</t>
  </si>
  <si>
    <t>971033681</t>
  </si>
  <si>
    <t>Vybourání otvorů ve zdivu základovém nebo nadzákladovém z cihel, tvárnic, příčkovek z cihel pálených na maltu vápennou nebo vápenocementovou plochy do 4 m2, tl. do 900 mm</t>
  </si>
  <si>
    <t>2134126527</t>
  </si>
  <si>
    <t>(1,5*0,8*0,9)*2</t>
  </si>
  <si>
    <t>35</t>
  </si>
  <si>
    <t>978015331</t>
  </si>
  <si>
    <t>Otlučení vápenných nebo vápenocementových omítek vnějších ploch s vyškrabáním spar a s očištěním zdiva stupně členitosti 1 a 2, v rozsahu přes 10 do 20 %</t>
  </si>
  <si>
    <t>855097045</t>
  </si>
  <si>
    <t>997</t>
  </si>
  <si>
    <t>Přesun sutě</t>
  </si>
  <si>
    <t>36</t>
  </si>
  <si>
    <t>997013114</t>
  </si>
  <si>
    <t>Vnitrostaveništní doprava suti a vybouraných hmot vodorovně do 50 m svisle s použitím mechanizace pro budovy a haly výšky přes 12 do 15 m</t>
  </si>
  <si>
    <t>-1290366993</t>
  </si>
  <si>
    <t>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4. Ceny -3151 až -3162 lze použít v případě, kdy dochází ke ztížení dopravy suti např. tím, že není možné instalovat jeřáb.</t>
  </si>
  <si>
    <t>37</t>
  </si>
  <si>
    <t>997013509</t>
  </si>
  <si>
    <t>Odvoz suti a vybouraných hmot na skládku nebo meziskládku se složením, na vzdálenost Příplatek k ceně za každý další i započatý 1 km přes 1 km</t>
  </si>
  <si>
    <t>-824254563</t>
  </si>
  <si>
    <t>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</si>
  <si>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27,526*14</t>
  </si>
  <si>
    <t>38</t>
  </si>
  <si>
    <t>997013511</t>
  </si>
  <si>
    <t>Odvoz suti a vybouraných hmot z meziskládky na skládku s naložením a se složením, na vzdálenost do 1 km</t>
  </si>
  <si>
    <t>-1815089617</t>
  </si>
  <si>
    <t>Poznámka k souboru cen:_x000D_
1. Délka odvozu suti je vzdálenost od místa naložení suti na dopravní prostředek na meziskládce až po místo složení na určené skládce. 2. V ceně jsou započteny i náklady na naložení suti na dopravní prostředek a její složení na skládku. 3. Cena je určena pro odvoz suti na skládku jakýmkoliv způsobem silniční dopravy (i prostřednictvím kontejnerů). 4. Příplatek k ceně za každý další i započatý 1 km přes 1 km se oceňuje cenou 997 01-3509.</t>
  </si>
  <si>
    <t>39</t>
  </si>
  <si>
    <t>997013831</t>
  </si>
  <si>
    <t>Poplatek za uložení stavebního odpadu na skládce (skládkovné) směsného stavebního a demoličního zatříděného do Katalogu odpadů pod kódem 170 904</t>
  </si>
  <si>
    <t>-47167483</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</si>
  <si>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</si>
  <si>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</si>
  <si>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</si>
  <si>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40</t>
  </si>
  <si>
    <t>998011002</t>
  </si>
  <si>
    <t>Přesun hmot pro budovy občanské výstavby, bydlení, výrobu a služby s nosnou svislou konstrukcí zděnou z cihel, tvárnic nebo kamene vodorovná dopravní vzdálenost do 100 m pro budovy výšky přes 6 do 12 m</t>
  </si>
  <si>
    <t>1871543136</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</si>
  <si>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</si>
  <si>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764</t>
  </si>
  <si>
    <t>Konstrukce klempířské</t>
  </si>
  <si>
    <t>764001821</t>
  </si>
  <si>
    <t>Demontáž klempířských konstrukcí krytiny ze svitků nebo tabulí do suti</t>
  </si>
  <si>
    <t>1849319300</t>
  </si>
  <si>
    <t>42</t>
  </si>
  <si>
    <t>764001851</t>
  </si>
  <si>
    <t>Demontáž klempířských konstrukcí oplechování hřebene s větrací mřížkou nebo podkladním plechem do suti</t>
  </si>
  <si>
    <t>1649583989</t>
  </si>
  <si>
    <t>43</t>
  </si>
  <si>
    <t>764002841</t>
  </si>
  <si>
    <t>Demontáž klempířských konstrukcí oplechování horních ploch zdí a nadezdívek do suti</t>
  </si>
  <si>
    <t>1817548803</t>
  </si>
  <si>
    <t>44</t>
  </si>
  <si>
    <t>764004831</t>
  </si>
  <si>
    <t>Demontáž klempířských konstrukcí žlabu mezistřešního nebo zaatikového do suti</t>
  </si>
  <si>
    <t>-756917011</t>
  </si>
  <si>
    <t>45</t>
  </si>
  <si>
    <t>764111643</t>
  </si>
  <si>
    <t>Krytina z pozinkovaného plechu s povrchovou úpravou s úpravou u okapů, prostupů a výčnělků střechy rovné drážkováním ze svitků do rš 670 mm, sklon střechy přes 30 do 60° - Falcovaný plech 0,6 mm pozinkovaný 350g/m2</t>
  </si>
  <si>
    <t>269076948</t>
  </si>
  <si>
    <t>24,95*7,8+9,65*3,95+8,4*9,2+9,1*9,2</t>
  </si>
  <si>
    <t>393,728*1,1 'Přepočtené koeficientem množství</t>
  </si>
  <si>
    <t>46</t>
  </si>
  <si>
    <t>764211405</t>
  </si>
  <si>
    <t>Oplechování střešních prvků z pozinkovaného plechu hřebene větraného, včetně větrací mřížky rš 400 mm</t>
  </si>
  <si>
    <t>911478963</t>
  </si>
  <si>
    <t xml:space="preserve">Poznámka k souboru cen:_x000D_
1. V cenách 764 21-1405 až - 3452 nejsou započteny náklady na podkladní plech, tento se oceňuje cenami souboru cen 764 01-14..Podkladní plech z pozinkovaného plechu v rozvinuté šířce dle rš střešního prvku._x000D_
</t>
  </si>
  <si>
    <t>47</t>
  </si>
  <si>
    <t>764211655</t>
  </si>
  <si>
    <t>Oplechování střešních prvků z pozinkovaného plechu s povrchovou úpravou - okraje střechy , včetně větracího pásu rš 400 mm</t>
  </si>
  <si>
    <t>274885171</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</si>
  <si>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</si>
  <si>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48</t>
  </si>
  <si>
    <t>764215606</t>
  </si>
  <si>
    <t>Oplechování horních ploch zdí a nadezdívek (atik) z pozinkovaného plechu s povrchovou úpravou celoplošně lepené rš 500 mm</t>
  </si>
  <si>
    <t>-1729265499</t>
  </si>
  <si>
    <t>29,21+8,4+5,6+9,1+0,6+0,6</t>
  </si>
  <si>
    <t>49</t>
  </si>
  <si>
    <t>764216644</t>
  </si>
  <si>
    <t>Oplechování parapetů z pozinkovaného plechu s povrchovou úpravou rovných celoplošně lepené, bez rohů rš 330 mm</t>
  </si>
  <si>
    <t>-1677920255</t>
  </si>
  <si>
    <t>50</t>
  </si>
  <si>
    <t>764311605</t>
  </si>
  <si>
    <t>Lemování zdí z pozinkovaného plechu s povrchovou úpravou boční nebo horní rovné, střech s krytinou prejzovou nebo vlnitou rš 400 mm</t>
  </si>
  <si>
    <t>870283171</t>
  </si>
  <si>
    <t>51</t>
  </si>
  <si>
    <t>764314612</t>
  </si>
  <si>
    <t>Lemování prostupů z pozinkovaného plechu s povrchovou úpravou bez lišty, střech s krytinou skládanou nebo z plechu</t>
  </si>
  <si>
    <t>1375568421</t>
  </si>
  <si>
    <t>Poznámka k souboru cen:_x000D_
1. V cenách nesjou započteny náklady na připojovací dilatační lištu, tyto lze ocenit cenami souboru cen 764 01 - 162. Dilatační lišta z pozinkovaného plechu s upravený povrchem.</t>
  </si>
  <si>
    <t>52</t>
  </si>
  <si>
    <t>764316603</t>
  </si>
  <si>
    <t>Lemování ventilačních nástavců z pozinkovaného plechu s povrchovou úpravou výšky do 1000 mm, se stříškou střech s krytinou prejzovou nebo vlnitou, průměru přes 100 do 150 mm</t>
  </si>
  <si>
    <t>1088287948</t>
  </si>
  <si>
    <t>53</t>
  </si>
  <si>
    <t>764316604</t>
  </si>
  <si>
    <t>Lemování ventilačních nástavců z pozinkovaného plechu s povrchovou úpravou výšky do 1000 mm, se stříškou střech s krytinou prejzovou nebo vlnitou, průměru přes 150 do 200 mm</t>
  </si>
  <si>
    <t>15419920</t>
  </si>
  <si>
    <t>54</t>
  </si>
  <si>
    <t>764515411</t>
  </si>
  <si>
    <t>Žlab mezistřešní nebo zaatikový z pozinkovaného plechu včetně čel a hrdel uložený v lůžku bez háků rš 1100 mm</t>
  </si>
  <si>
    <t>991441266</t>
  </si>
  <si>
    <t>55</t>
  </si>
  <si>
    <t>764516411</t>
  </si>
  <si>
    <t>Žlab mezistřešní nebo zaatikový z pozinkovaného plechu včetně čel a hrdel Příplatek k cenám za zvýšenou pracnost provedení rohu nebo koutu rš 1100 mm</t>
  </si>
  <si>
    <t>444054531</t>
  </si>
  <si>
    <t>56</t>
  </si>
  <si>
    <t>76451862R</t>
  </si>
  <si>
    <t>Svody kruhové včetně objímek, kolen, odskoků z Pz s povrchovou úpravou průměru 150 mm</t>
  </si>
  <si>
    <t>517795863</t>
  </si>
  <si>
    <t>57</t>
  </si>
  <si>
    <t>998764102</t>
  </si>
  <si>
    <t>Přesun hmot tonážní pro konstrukce klempířské v objektech v do 12 m</t>
  </si>
  <si>
    <t>533557626</t>
  </si>
  <si>
    <t>58</t>
  </si>
  <si>
    <t>998764103</t>
  </si>
  <si>
    <t>Přesun hmot pro konstrukce klempířské stanovený z hmotnosti přesunovaného materiálu vodorovná dopravní vzdálenost do 50 m v objektech výšky přes 12 do 24 m</t>
  </si>
  <si>
    <t>-1243636347</t>
  </si>
  <si>
    <t>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t>
  </si>
  <si>
    <t>PSV</t>
  </si>
  <si>
    <t>Práce a dodávky PSV</t>
  </si>
  <si>
    <t>713</t>
  </si>
  <si>
    <t>Izolace tepelné</t>
  </si>
  <si>
    <t>59</t>
  </si>
  <si>
    <t>713151111</t>
  </si>
  <si>
    <t>Montáž tepelné izolace střech šikmých rohožemi, pásy, deskami (izolační materiál ve specifikaci) kladenými volně mezi krokve</t>
  </si>
  <si>
    <t>1323303622</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</si>
  <si>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</si>
  <si>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60</t>
  </si>
  <si>
    <t>63166769</t>
  </si>
  <si>
    <t>pás tepelně izolační z minerální vlny mezi krokve λ=0,035 tl. 160mm</t>
  </si>
  <si>
    <t>-500492904</t>
  </si>
  <si>
    <t>262*1,05 'Přepočtené koeficientem množství</t>
  </si>
  <si>
    <t>61</t>
  </si>
  <si>
    <t>713151121</t>
  </si>
  <si>
    <t>Montáž tepelné izolace střech šikmých rohožemi, pásy, deskami (izolační materiál ve specifikaci) kladenými volně pod krokve</t>
  </si>
  <si>
    <t>400014689</t>
  </si>
  <si>
    <t>62</t>
  </si>
  <si>
    <t>28376486</t>
  </si>
  <si>
    <t>panel  PUR  s  paro membránou λ=0,022 tl. 60mm</t>
  </si>
  <si>
    <t>1175793657</t>
  </si>
  <si>
    <t>63</t>
  </si>
  <si>
    <t>219744819</t>
  </si>
  <si>
    <t>64</t>
  </si>
  <si>
    <t>63166763</t>
  </si>
  <si>
    <t>pás tepelně izolační z minerální vlny mezi krokve λ=0,035 tl. 80mm</t>
  </si>
  <si>
    <t>-211558559</t>
  </si>
  <si>
    <t>65</t>
  </si>
  <si>
    <t>713151813</t>
  </si>
  <si>
    <t>Odstranění tepelné izolace střech šikmých nebo nadstřešních částí z rohoží, pásů, dílců, desek, bloků mezi krokve nebo pod krokve volně položených z vláknitých materiálů suchých, tloušťka izolace přes 100 mm</t>
  </si>
  <si>
    <t>1087604652</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</si>
  <si>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</si>
  <si>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66</t>
  </si>
  <si>
    <t>713191411</t>
  </si>
  <si>
    <t>Montáž tepelné izolace stavebních konstrukcí - doplňky a konstrukční součásti střech šikmých provedení podkladového roštu pod krokve</t>
  </si>
  <si>
    <t>1034874401</t>
  </si>
  <si>
    <t>67</t>
  </si>
  <si>
    <t>60514103</t>
  </si>
  <si>
    <t>řezivo jehličnaté lať 30x50mm</t>
  </si>
  <si>
    <t>654553025</t>
  </si>
  <si>
    <t>0,133*1,1 'Přepočtené koeficientem množství</t>
  </si>
  <si>
    <t>68</t>
  </si>
  <si>
    <t>998713102</t>
  </si>
  <si>
    <t>Přesun hmot pro izolace tepelné stanovený z hmotnosti přesunovaného materiálu vodorovná dopravní vzdálenost do 50 m v objektech výšky přes 6 m do 12 m</t>
  </si>
  <si>
    <t>-402567516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</si>
  <si>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</si>
  <si>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</si>
  <si>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</si>
  <si>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69</t>
  </si>
  <si>
    <t>762332532</t>
  </si>
  <si>
    <t>Montáž vázaných konstrukcí krovů střech pultových, sedlových, valbových, stanových čtvercového nebo obdélníkového půdorysu, z řeziva hoblovaného průřezové plochy přes 120 do 224 cm2</t>
  </si>
  <si>
    <t>-1330256230</t>
  </si>
  <si>
    <t xml:space="preserve">Poznámka k souboru cen:_x000D_
1. V cenách nejsou započteny náklady na montáž kotevních želez s připojením k dřevěné konstrukci; tyto se ocení příslušnými položkami souboru cen 762 08-5 tohoto katalogu._x000D_
2. V cenách 762 33-5 nejsou započteny náklady na podpory (např. vazníky)._x000D_
</t>
  </si>
  <si>
    <t>70</t>
  </si>
  <si>
    <t>60512132</t>
  </si>
  <si>
    <t>hranol stavební řezivo průřezu do 224cm2 přes dl 8m</t>
  </si>
  <si>
    <t>-575215502</t>
  </si>
  <si>
    <t>0,672*1,1 'Přepočtené koeficientem množství</t>
  </si>
  <si>
    <t>71</t>
  </si>
  <si>
    <t>762341210</t>
  </si>
  <si>
    <t>Bednění a laťování montáž bednění střech rovných a šikmých sklonu do 60° s vyřezáním otvorů z prken hrubých na sraz tl. do 32 mm</t>
  </si>
  <si>
    <t>1341504788</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</si>
  <si>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</si>
  <si>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72</t>
  </si>
  <si>
    <t>60511109</t>
  </si>
  <si>
    <t>řezivo jehličnaté smrk, borovice š přes 80mm tl 24mm dl 2-3m</t>
  </si>
  <si>
    <t>990203010</t>
  </si>
  <si>
    <t>4,656*1,02 'Přepočtené koeficientem množství</t>
  </si>
  <si>
    <t>73</t>
  </si>
  <si>
    <t>998762102</t>
  </si>
  <si>
    <t>Přesun hmot pro konstrukce tesařské stanovený z hmotnosti přesunovaného materiálu vodorovná dopravní vzdálenost do 50 m v objektech výšky přes 6 do 12 m</t>
  </si>
  <si>
    <t>2060445658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</si>
  <si>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</si>
  <si>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765</t>
  </si>
  <si>
    <t>Krytina skládaná</t>
  </si>
  <si>
    <t>74</t>
  </si>
  <si>
    <t>765191013</t>
  </si>
  <si>
    <t>Montáž pojistné hydroizolační nebo parotěsné fólie kladené ve sklonu přes 20° volně na bednění nebo tepelnou izolaci</t>
  </si>
  <si>
    <t>1666423850</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</si>
  <si>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</si>
  <si>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75</t>
  </si>
  <si>
    <t>28329044</t>
  </si>
  <si>
    <t>fólie kontaktní difuzně propustná pro doplňkovou hydroizolační vrstvu, třívrstvá mikroporézní PP 150g/m2</t>
  </si>
  <si>
    <t>688388526</t>
  </si>
  <si>
    <t>433*1,1 'Přepočtené koeficientem množství</t>
  </si>
  <si>
    <t>76</t>
  </si>
  <si>
    <t>28329320</t>
  </si>
  <si>
    <t>fólie kontaktní (pouze na TI) difuzně propustná pro doplňkovou hydroizolační vrstvu, třívrstvá mikroporézní PP 115-121g/m2</t>
  </si>
  <si>
    <t>54815084</t>
  </si>
  <si>
    <t>77</t>
  </si>
  <si>
    <t>998765102</t>
  </si>
  <si>
    <t>Přesun hmot pro krytiny skládané stanovený z hmotnosti přesunovaného materiálu vodorovná dopravní vzdálenost do 50 m na objektech výšky přes 6 do 12 m</t>
  </si>
  <si>
    <t>-425942184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</si>
  <si>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</si>
  <si>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766</t>
  </si>
  <si>
    <t>Konstrukce truhlářské</t>
  </si>
  <si>
    <t>78</t>
  </si>
  <si>
    <t>766621212</t>
  </si>
  <si>
    <t>Montáž oken dřevěných včetně montáže rámu plochy přes 1 m2 otevíravých do zdiva, výšky přes 1,5 do 2,5 m</t>
  </si>
  <si>
    <t>1285400852</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</si>
  <si>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V cenách 766 62 - 9 . . Příplatek k cenám za tepelnou izolaci mezi ostěním a rámem okna jsou započteny náklady na izolaci vnější i vnitřní._x000D_
4. Délka izolace se určuje v metrech délky rámu okna._x000D_
</t>
  </si>
  <si>
    <t>1,5*1,6*14+1,095*1,6*2+1,095*0,75*1+1,5*0,75*8+1,5*0,6*1</t>
  </si>
  <si>
    <t>79</t>
  </si>
  <si>
    <t>61110013</t>
  </si>
  <si>
    <t xml:space="preserve">okno dřevěné otevíravé/sklopné trojsklo přes plochu 1m2 v 1,5-2,5m, včetně dodávky žaluzií </t>
  </si>
  <si>
    <t>1623009900</t>
  </si>
  <si>
    <t>80</t>
  </si>
  <si>
    <t>766660012</t>
  </si>
  <si>
    <t>Montáž dveřních křídel dřevěných nebo plastových otevíravých do ocelové zárubně povrchově upravených dvoukřídlových, šířky přes 1450 mm</t>
  </si>
  <si>
    <t>732091931</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</si>
  <si>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</si>
  <si>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81</t>
  </si>
  <si>
    <t>611731361</t>
  </si>
  <si>
    <t xml:space="preserve">dveře dřevěné vstupní prosklené z 1/3 1600x2250mm (T23) , včetně kování </t>
  </si>
  <si>
    <t>547319021</t>
  </si>
  <si>
    <t>82</t>
  </si>
  <si>
    <t>766660052</t>
  </si>
  <si>
    <t>Montáž dveřních křídel dřevěných nebo plastových otevíravých do ocelové zárubně z masivního dřeva s polodrážkou jednokřídlových, šířky přes 800 mm</t>
  </si>
  <si>
    <t>-1280631845</t>
  </si>
  <si>
    <t>83</t>
  </si>
  <si>
    <t>61173172</t>
  </si>
  <si>
    <t xml:space="preserve">dveře dřevěné vstupní prosklené z 1/3 1000x1970mm (T10), včetně kování </t>
  </si>
  <si>
    <t>-1835742812</t>
  </si>
  <si>
    <t>84</t>
  </si>
  <si>
    <t>766660061</t>
  </si>
  <si>
    <t>Montáž dveřních křídel dřevěných nebo plastových otevíravých do ocelové zárubně z masivního dřeva s polodrážkou dvoukřídlových, šířky do 1450 mm</t>
  </si>
  <si>
    <t>-1088000705</t>
  </si>
  <si>
    <t>85</t>
  </si>
  <si>
    <t>61173173</t>
  </si>
  <si>
    <t xml:space="preserve">dveře dřevěné vstupní prosklené z 1/3 1450x1970mm (T16),včetně kování </t>
  </si>
  <si>
    <t>-1345434786</t>
  </si>
  <si>
    <t>86</t>
  </si>
  <si>
    <t>766660731</t>
  </si>
  <si>
    <t>Montáž dveřních doplňků dveřního kování bezpečnostního zámku</t>
  </si>
  <si>
    <t>552387021</t>
  </si>
  <si>
    <t>87</t>
  </si>
  <si>
    <t>54914632</t>
  </si>
  <si>
    <t xml:space="preserve">kování dveřní vrchní kování bezpečnostní včetně štítu PZ 72 klika-klika F4 krytka - záměk bezpečnostní </t>
  </si>
  <si>
    <t>-877163550</t>
  </si>
  <si>
    <t>88</t>
  </si>
  <si>
    <t>766660734</t>
  </si>
  <si>
    <t xml:space="preserve">Montáž dveřních doplňků dveřního kování bezpečnostního panikového kování - včetně dodávky jednobodového kování </t>
  </si>
  <si>
    <t>-76016529</t>
  </si>
  <si>
    <t>89</t>
  </si>
  <si>
    <t>54917265</t>
  </si>
  <si>
    <t>samozavírač dveří hydraulický K214 č.14 zlatá bronz</t>
  </si>
  <si>
    <t>861484565</t>
  </si>
  <si>
    <t>90</t>
  </si>
  <si>
    <t>766671003</t>
  </si>
  <si>
    <t>Montáž střešních oken dřevěných nebo plastových kyvných, výklopných/kyvných s okenním rámem a lemováním, s plisovaným límcem, s napojením na krytinu do krytiny ploché, rozměru 78 x 98 cm</t>
  </si>
  <si>
    <t>-1277715850</t>
  </si>
  <si>
    <t xml:space="preserve">Poznámka k souboru cen:_x000D_
1. V cenách nejsou započteny náklady na dodávku okna, rámu, lemování a límce; tyto se oceňují ve specifikaci._x000D_
2. V cenách montáže oken jsou započteny i náklady na zaměření, vyklínování, horizontální i vertikální vyrovnání okenního rámu, ukotvení a vyplnění spáry mezi rámem a ostěním polyuretanovou pěnou, včetně zednického začištění._x000D_
</t>
  </si>
  <si>
    <t>91</t>
  </si>
  <si>
    <t>61124497</t>
  </si>
  <si>
    <t>okno střešní dřevěné kyvné, izolační trojsklo 78x98cm, Uw=1,1W/m2K Al oplechování - dle specifikace v tabulce (T25), včetně stínicích prvků</t>
  </si>
  <si>
    <t>-1674876357</t>
  </si>
  <si>
    <t>92</t>
  </si>
  <si>
    <t>611244971</t>
  </si>
  <si>
    <t>okno střešní dřevěné kyvné, izolační trojsklo 78x98cm, Uw=1,1W/m2K Al oplechování s dálkovým ovládáním - dle specifikace v tabulce (T26), včetně stínicích prvků</t>
  </si>
  <si>
    <t>130813749</t>
  </si>
  <si>
    <t>93</t>
  </si>
  <si>
    <t>998766102</t>
  </si>
  <si>
    <t>Přesun hmot pro konstrukce truhlářské stanovený z hmotnosti přesunovaného materiálu vodorovná dopravní vzdálenost do 50 m v objektech výšky přes 6 do 12 m</t>
  </si>
  <si>
    <t>-697882412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</si>
  <si>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</si>
  <si>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772</t>
  </si>
  <si>
    <t>Podlahy z kamene</t>
  </si>
  <si>
    <t>94</t>
  </si>
  <si>
    <t>772211302</t>
  </si>
  <si>
    <t>Montáž obkladu schodišťových stupňů deskami z měkkých kamenů kladených do malty s přímou nebo zakřivenou výstupní čárou deskami stupnicovými pravoúhlými nebo kosoúhlými, tl. 30 mm</t>
  </si>
  <si>
    <t>1161093127</t>
  </si>
  <si>
    <t>95</t>
  </si>
  <si>
    <t>772211413</t>
  </si>
  <si>
    <t>Montáž obkladu schodišťových stupňů deskami z měkkých kamenů kladených do malty s přímou nebo zakřivenou výstupní čárou deskami podstupnicovými v. do 200 mm, tl. do 30 mm</t>
  </si>
  <si>
    <t>1532562165</t>
  </si>
  <si>
    <t>96</t>
  </si>
  <si>
    <t>583866321</t>
  </si>
  <si>
    <t>podstupnice  tl 30mm</t>
  </si>
  <si>
    <t>-1946934052</t>
  </si>
  <si>
    <t>9,84</t>
  </si>
  <si>
    <t>9,84*1,04 'Přepočtené koeficientem množství</t>
  </si>
  <si>
    <t>97</t>
  </si>
  <si>
    <t>998772101</t>
  </si>
  <si>
    <t>Přesun hmot pro kamenné dlažby, obklady schodišťových stupňů a soklů stanovený z hmotnosti přesunovaného materiálu vodorovná dopravní vzdálenost do 50 m v objektech výšky do 6 m</t>
  </si>
  <si>
    <t>-1003958653</t>
  </si>
  <si>
    <t>782</t>
  </si>
  <si>
    <t>Dokončovací práce - obklady z kamene</t>
  </si>
  <si>
    <t>98</t>
  </si>
  <si>
    <t>782112112</t>
  </si>
  <si>
    <t>Montáž obkladů stěn z měkkých kamenů kladených do lepidla z nejvýše dvou rozdílných druhů pravoúhlých desek ve skladbě se pravidelně opakujících tl. 25 a 30 mm</t>
  </si>
  <si>
    <t>1002742624</t>
  </si>
  <si>
    <t>1,3*(29,21+0,24+9,1+5,6+0,24+8,4+0,12)</t>
  </si>
  <si>
    <t>1,86*2*1,3</t>
  </si>
  <si>
    <t>99</t>
  </si>
  <si>
    <t>782991301</t>
  </si>
  <si>
    <t>Obklady z kamene - ostatní práce montáž profilů ukončovacích</t>
  </si>
  <si>
    <t>1164428364</t>
  </si>
  <si>
    <t xml:space="preserve">Poznámka k souboru cen:_x000D_
1. V ceně -1411 jsou započteny náklady na vysátí obkladů a setření vlhkým hadrem._x000D_
2. V ceně -1431 jsou započteny i náklady na dodání vosku._x000D_
</t>
  </si>
  <si>
    <t>100</t>
  </si>
  <si>
    <t>59054120</t>
  </si>
  <si>
    <t>profil ukončovací pro vnější hrany obkladů hliník matně eloxovaný 4,5x2500mm</t>
  </si>
  <si>
    <t>-1034770226</t>
  </si>
  <si>
    <t>65*1,02 'Přepočtené koeficientem množství</t>
  </si>
  <si>
    <t>101</t>
  </si>
  <si>
    <t>998782102</t>
  </si>
  <si>
    <t>Přesun hmot pro obklady kamenné stanovený z hmotnosti přesunovaného materiálu vodorovná dopravní vzdálenost do 50 m v objektech výšky přes 6 do 12 m</t>
  </si>
  <si>
    <t>-658437997</t>
  </si>
  <si>
    <t>783</t>
  </si>
  <si>
    <t>Dokončovací práce - nátěry</t>
  </si>
  <si>
    <t>102</t>
  </si>
  <si>
    <t>783201201</t>
  </si>
  <si>
    <t>Příprava podkladu tesařských konstrukcí před provedením nátěru broušení</t>
  </si>
  <si>
    <t>364299993</t>
  </si>
  <si>
    <t>103</t>
  </si>
  <si>
    <t>783201403</t>
  </si>
  <si>
    <t>Příprava podkladu tesařských konstrukcí před provedením nátěru oprášení</t>
  </si>
  <si>
    <t>-483342756</t>
  </si>
  <si>
    <t>104</t>
  </si>
  <si>
    <t>783213111</t>
  </si>
  <si>
    <t>Napouštěcí nátěr tesařských konstrukcí zabudovaných do konstrukce proti dřevokazným houbám, hmyzu a plísním jednonásobný syntetický</t>
  </si>
  <si>
    <t>-929435760</t>
  </si>
  <si>
    <t xml:space="preserve">Poznámka k souboru cen:_x000D_
1. Položky souboru cen jsou určeny pro preventivní nátěr tesařských konstrukcí (např. krovu)._x000D_
2. Položky jednonásobného nátěru jsou určeny pro ochranu dřeva v interiéru pod lazurovací nebo krycí nátěry._x000D_
3. Položky dvojnásobného nátěru jsou určeny pro ochranu dřeva jako samostatného impregnačního nátěru tesařské konstrukce v interéru nebo pro ochranu dřeva pod lazurovací nebo krycí nátěry v exteriéru._x000D_
</t>
  </si>
  <si>
    <t>105</t>
  </si>
  <si>
    <t>783214101</t>
  </si>
  <si>
    <t>Základní nátěr tesařských konstrukcí jednonásobný syntetický</t>
  </si>
  <si>
    <t>1813128400</t>
  </si>
  <si>
    <t>106</t>
  </si>
  <si>
    <t>783217101</t>
  </si>
  <si>
    <t>Krycí nátěr tesařských konstrukcí jednonásobný syntetický</t>
  </si>
  <si>
    <t>10702869</t>
  </si>
  <si>
    <t>HZS</t>
  </si>
  <si>
    <t>Hodinové zúčtovací sazby</t>
  </si>
  <si>
    <t>107</t>
  </si>
  <si>
    <t>HZS21512</t>
  </si>
  <si>
    <t xml:space="preserve">Hodinové zúčtovací sazby profesí PSV provádění stavebních konstrukcí klempíř - Nepředvídané práce </t>
  </si>
  <si>
    <t>hod</t>
  </si>
  <si>
    <t>512</t>
  </si>
  <si>
    <t>-247589279</t>
  </si>
  <si>
    <t xml:space="preserve">200101/D.1.1.2 - Architektonicko stavební řešení - úpravy vnitřní </t>
  </si>
  <si>
    <t xml:space="preserve">    8 - Trubní vedení</t>
  </si>
  <si>
    <t xml:space="preserve">    763 - Konstrukce suché výstavby</t>
  </si>
  <si>
    <t xml:space="preserve">    767 - Konstrukce zámečnické</t>
  </si>
  <si>
    <t xml:space="preserve">    771 - Podlahy z dlaždic</t>
  </si>
  <si>
    <t xml:space="preserve">    776 - Podlahy povlakové</t>
  </si>
  <si>
    <t xml:space="preserve">    777 - Podlahy lité</t>
  </si>
  <si>
    <t xml:space="preserve">    781 - Dokončovací práce - obklady</t>
  </si>
  <si>
    <t xml:space="preserve">    784 - Dokončovací práce - malby a tapety</t>
  </si>
  <si>
    <t>311272211</t>
  </si>
  <si>
    <t>Zdivo z pórobetonových tvárnic na tenké maltové lože, tl. zdiva 300 mm pevnost tvárnic do P2, objemová hmotnost do 450 kg/m3 hladkých</t>
  </si>
  <si>
    <t>-662525862</t>
  </si>
  <si>
    <t>(1,65+0,85+0,72+1+0,835)*3,3</t>
  </si>
  <si>
    <t>311273121</t>
  </si>
  <si>
    <t>Zdivo tepelněizolační z pórobetonových tvárnic na tenkovrstvou maltu, pevnost tvárnic do P2, objemová hmotnost do 400kg/m3,součinitel prostupu tepla U přes 0,18 do 0,22, tl. zdiva 450 mm</t>
  </si>
  <si>
    <t>-1317101067</t>
  </si>
  <si>
    <t xml:space="preserve">Poznámka k souboru cen:_x000D_
1. Jednotka U (W/m2K) - součinitel prostupu tepla udává tepelně izolační vlastnosti neomítnutého zdiva při praktické vlhkosti._x000D_
</t>
  </si>
  <si>
    <t>1,4*3,3</t>
  </si>
  <si>
    <t>317168012</t>
  </si>
  <si>
    <t>Překlady keramické ploché osazené do maltového lože, výšky překladu 71 mm šířky 115 mm, délky 1250 mm</t>
  </si>
  <si>
    <t>-1927594755</t>
  </si>
  <si>
    <t xml:space="preserve">Poznámka k souboru cen:_x000D_
1. V cenách -80.. až – 82.. (překlady ploché, vysoké a roletové) jsou započteny i náklady na:_x000D_
a) očištění podkladu pod překladem a jeho navlhčení vodou, rozprostření malty pod ložnou plochu, osazení překladu do vodorovné polohy a začištění vytlačené malty,_x000D_
b) dodání příslušného překladu předepsané délky,_x000D_
c) dočasné montážní podepření plochých překladů tak, aby vzdálenost mezi podporou a okrajem otvoru nebo mezi podporami byla maximálně 1 m._x000D_
2. V cenách -83.. (překlady složené roletové) jsou započteny i náklady na:_x000D_
a) očištění podkladů pod překladem a jeho navlhčení vodou, rozprostření malty pod ložnou plochu, osazení překladu do vodorovné polohy a začištění vytlačené malty,_x000D_
b) dodání vnitřního keramobetonového překladu a vnějšího tepelněizolačního dílu příslušné délky, včetně izolace z pěnového polystyrénu (u zdiva tl. 400 mm), případně vysokého překladu (u zdiva tl. 440 mm),_x000D_
c) betonáž mezery mezi překladem a tepelněizolačním dílem z betonu třídy C 16/20; tato betonáž se provádí u překladů dlouhých 2000 mm a více zároveň s betonáží stropní konstrukce a ztužujícího věnce,_x000D_
d) dočasné montážní podepření zespodu v celé světlé délce překladu s dvěma podporami ve třetinách šířky otvoru a dvěma podporami po krajích otvoru - platí pouze pro překlady delší než 2000 mm, včetně._x000D_
3. V cenách -84.. (překlady vysoké spřažené) jsou započteny i náklady na:_x000D_
a) očištění podkladů pod překladem a jeho navlhčení vodou, rozprostření malty pod ložnou plochu, osazení překladu do vodorovné polohy a začištění vytlačené malty,_x000D_
b) dodání keramických překladů příslušné délky,_x000D_
c) uložení a dodávku výztuže_x000D_
d) betonáž mezi překlady z betonu třídy C 20/25_x000D_
e) oboustranné bednění překladu při betonáži_x000D_
f) dočasné montážní podepření zespodu v celé světlé délce překladu_x000D_
4. V cenách -82.. a -83.. (překlady roletové) nejsou započteny náklady na:_x000D_
a) vysoký překlad a svislou izolaci v úrovni stropního věnce u složených roletových překladů; tyto se ocení samostatně,_x000D_
b) dodávku a montáž rolet, případně žaluzií; tyto se ocení samostatně._x000D_
5. V cenách -84.. (překlady vysoké spřažené) nejsou započteny náklady na:_x000D_
a) betonáž a bednění v úrovni stropního věnce; tyto se ocení samostatně,_x000D_
6. Množství jednotek se určuje v kusech překladu podle jeho celkové délky. Minimální délka uložení je stanovena:_x000D_
a) u plochých překladů na 120 mm na každé straně,_x000D_
b) u vysokých a roletových překladů délky do 1750 mm na 125mm, délky 2000 a 2250 mm na 200 mm a u délky 2500 mm a větší na 250 mm na každé straně překladu._x000D_
c) u vysokých spřažených překladů 250 mm na každé straně překladu._x000D_
</t>
  </si>
  <si>
    <t>317168021</t>
  </si>
  <si>
    <t>Překlady keramické ploché osazené do maltového lože, výšky překladu 71 mm šířky 145 mm, délky 1000 mm</t>
  </si>
  <si>
    <t>-555304235</t>
  </si>
  <si>
    <t>317168022</t>
  </si>
  <si>
    <t>Překlady keramické ploché osazené do maltového lože, výšky překladu 71 mm šířky 145 mm, délky 1250 mm</t>
  </si>
  <si>
    <t>-1538880706</t>
  </si>
  <si>
    <t>317168025</t>
  </si>
  <si>
    <t>Překlady keramické ploché osazené do maltového lože, výšky překladu 71 mm šířky 145 mm, délky 2000 mm</t>
  </si>
  <si>
    <t>1181378207</t>
  </si>
  <si>
    <t>340201119</t>
  </si>
  <si>
    <t>Příplatek za zaoblení zděných příček i přizdívek o vnitřním poloměru půdorysu do 5 m</t>
  </si>
  <si>
    <t>1697767196</t>
  </si>
  <si>
    <t xml:space="preserve">Poznámka k souboru cen:_x000D_
1. Zdivo o vnitřním poloměru přes 5 m se oceňuje jako zdivo rovné._x000D_
</t>
  </si>
  <si>
    <t>2,6*3,3</t>
  </si>
  <si>
    <t>342272245</t>
  </si>
  <si>
    <t>Příčky z pórobetonových tvárnic hladkých na tenké maltové lože objemová hmotnost do 500 kg/m3, tloušťka příčky 150 mm</t>
  </si>
  <si>
    <t>-1339698784</t>
  </si>
  <si>
    <t>1.NP</t>
  </si>
  <si>
    <t>(3,88+2,5+2,3+2,3+1,55+5,3+5,9+1,55+0,6+1+0,6+1,05+2,9+1,25+1,65)*3,3</t>
  </si>
  <si>
    <t>2.NP</t>
  </si>
  <si>
    <t>(3,78+1,8+1,7+5,4+3,35+6,35+1,55+0,65+1,8+0,9+1,2+1,2+1,1)*3,2</t>
  </si>
  <si>
    <t>(2,93+2,44+2,2+2,47+1,905+4,6+4,4+3,35)*3,17</t>
  </si>
  <si>
    <t>(2,25+2,25+1,35+1,35)*3,1</t>
  </si>
  <si>
    <t>612131121</t>
  </si>
  <si>
    <t>Podkladní a spojovací vrstva vnitřních omítaných ploch penetrace akrylát-silikonová nanášená ručně stěn</t>
  </si>
  <si>
    <t>-1359923405</t>
  </si>
  <si>
    <t>612142001</t>
  </si>
  <si>
    <t>Potažení vnitřních ploch pletivem v ploše nebo pruzích, na plném podkladu sklovláknitým vtlačením do tmelu stěn</t>
  </si>
  <si>
    <t>684849396</t>
  </si>
  <si>
    <t xml:space="preserve">Poznámka k souboru cen:_x000D_
1. V cenách -2001 jsou započteny i náklady na tmel._x000D_
</t>
  </si>
  <si>
    <t>(16,682+4,62+311,12)*2</t>
  </si>
  <si>
    <t>-12*0,9*2,02</t>
  </si>
  <si>
    <t>-0,7*2,02</t>
  </si>
  <si>
    <t>-7*0,8*2,02</t>
  </si>
  <si>
    <t>-3*0,7*2,02</t>
  </si>
  <si>
    <t xml:space="preserve">Opravy původních omítek </t>
  </si>
  <si>
    <t>922</t>
  </si>
  <si>
    <t>612321141</t>
  </si>
  <si>
    <t>Omítka vápenocementová vnitřních ploch nanášená ručně dvouvrstvá, tloušťky jádrové omítky do 10 mm a tloušťky štuku do 3 mm štuková svislých konstrukcí stěn</t>
  </si>
  <si>
    <t>-970503746</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</si>
  <si>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</si>
  <si>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612325422</t>
  </si>
  <si>
    <t>Oprava vápenocementové omítky vnitřních ploch štukové dvouvrstvé, tloušťky do 20 mm a tloušťky štuku do 3 mm stěn, v rozsahu opravované plochy přes 10 do 30%</t>
  </si>
  <si>
    <t>3522429</t>
  </si>
  <si>
    <t xml:space="preserve">Poznámka k souboru cen:_x000D_
1. Pro ocenění opravy omítek plochy do 1 m2 se použijí ceny souboru cen 61. 32-52.. Vápenocementová omítka jednotlivých malých ploch._x000D_
</t>
  </si>
  <si>
    <t>612821002</t>
  </si>
  <si>
    <t>Sanační omítka vnitřních ploch stěn pro vlhké zdivo, prováděná ručně štuková</t>
  </si>
  <si>
    <t>-618202696</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</si>
  <si>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</si>
  <si>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Suterénní zdivo </t>
  </si>
  <si>
    <t>6,45*2*2,1+3,15*2*2,1+5*2*2,1+4,65*4*2,1</t>
  </si>
  <si>
    <t>642942111</t>
  </si>
  <si>
    <t>Osazování zárubní nebo rámů kovových dveřních lisovaných nebo z úhelníků bez dveřních křídel na cementovou maltu, plochy otvoru do 2,5 m2</t>
  </si>
  <si>
    <t>-90850809</t>
  </si>
  <si>
    <t xml:space="preserve">Poznámka k souboru cen:_x000D_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vyzdění._x000D_
2. Ceny lze použít i pro osazení ocelových rámů na maltu určených pro zasklívání sklem profilovaným oceňované cenami katalogu 800-787 Zasklívání._x000D_
3. V cenách jsou započteny i náklady na kotvení rámů do zdiva._x000D_
4. Ceny jsou určeny pro jakýkoliv způsob provádění (např. bodovým přivařením k obnažené výztuži, uklínováním, zalitím pracen apod.)._x000D_
5. V cenách nejsou započteny náklady na dodávku zárubní nebo rámů, tyto se oceňují ve specifikaci._x000D_
6. V ceně -2951 jsou započteny náklady na usazení a vyvážení, včetně kotevního materiálu._x000D_
7. V ceně -2951 nejsou započteny náklady na připravenost stavebního otvoru, natažení jádrové a vrchní jemné omítky, tyto náklady se oceňují cenami části A04 Úpravy povrchů._x000D_
</t>
  </si>
  <si>
    <t>55331335</t>
  </si>
  <si>
    <t>zárubeň ocelová pro běžné zdění a pórobeton 75 levá/pravá 700</t>
  </si>
  <si>
    <t>1772411231</t>
  </si>
  <si>
    <t>642942591</t>
  </si>
  <si>
    <t>Osazování zárubní nebo rámů kovových dveřních lisovaných nebo z úhelníků bez dveřních křídel Příplatek k cenám za osazení kotevních želez horního vedení posuvných dveří</t>
  </si>
  <si>
    <t>-1572867516</t>
  </si>
  <si>
    <t>642945111</t>
  </si>
  <si>
    <t>Osazování ocelových zárubní protipožárních nebo protiplynových dveří do vynechaného otvoru, s obetonováním, dveří jednokřídlových do 2,5 m2</t>
  </si>
  <si>
    <t>-1111622632</t>
  </si>
  <si>
    <t xml:space="preserve">Poznámka k souboru cen:_x000D_
1. Ceny jsou určeny pro jakýkoliv způsob provedení, např. s uklínováním, s případným přivařením k obnažené výztuži, se zalitím, resp. zabetonováním, včetně bednění._x000D_
2. V cenách jsou započteny i náklady na manipulační dopravu, na kotvení zárubně do zdiva._x000D_
3. V cenách není započtena dodávka zárubní, která se oceňuje ve specifikaci._x000D_
4. Vyvěšení a zavěšení dveřního křídla (křídel) je započteno v cenách za osazení._x000D_
5. Ceny lze použít i pro osazení zárubně včetně křídla (křídel), které nelze vyvěsit._x000D_
6. Kompletace zárubně s křídlem (křídly) se ocení cenami katalogu PSV 800-767 Konstrukce zámečnické - montáž._x000D_
</t>
  </si>
  <si>
    <t>55331414</t>
  </si>
  <si>
    <t>zárubeň ocelová pro běžné zdění a pórobeton s drážkou 150 levá/pravá 800</t>
  </si>
  <si>
    <t>-446037382</t>
  </si>
  <si>
    <t>Trubní vedení</t>
  </si>
  <si>
    <t>8997121111</t>
  </si>
  <si>
    <t>Orientační tabulky na zdivu</t>
  </si>
  <si>
    <t>1850150580</t>
  </si>
  <si>
    <t xml:space="preserve">Poznámka k souboru cen:_x000D_
1. V cenách jsou započteny náklady na dodání a připevnění tabulky._x000D_
2. V ceně -3111 jsou započteny i náklady na osazení sloupků._x000D_
3. V ceně -3111 nejsou započteny náklady na zemní práce a na dodání sloupků (betonových nebo ocelových s betonovými patkami); sloupky se oceňují ve specifikaci._x000D_
</t>
  </si>
  <si>
    <t>952902021</t>
  </si>
  <si>
    <t>Čištění budov při provádění oprav a udržovacích prací podlah hladkých zametením</t>
  </si>
  <si>
    <t>1343451378</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</si>
  <si>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práce._x000D_
2. Čištění vnějších ploch tlakovou vodou a tryskáním:pískem se oceňuje cenami souboru cen 629 99 -51 tohoto katalogu._x000D_
3. Množství jednotek čištěných ploch:_x000D_
a) se určuje v m2 ploch místností a chodeb nebo jejich částí, kterými se dopravuje materiál nebo jsou používány pro stavební práce_x000D_
b) schodiště se určuje v m2 rozvinuté plochy schodišťových stupňů,_x000D_
c) podest se určuje v m2 půdorysné plochy,_x000D_
d) oken, dveří a vrat v m2 plochy,_x000D_
e) konstrukcí a prvků se určuje v m2 pohledové plochy._x000D_
4. Povrch hladký je rovný, nezdrsněný, nezvrásněný (např. linoleum, teraco, hladké dlažby, parkety apod. ). Povrch drsný je nerovný, zdrsněný, zvrásněný (např. betonový potěr, mozaiková dlažba, palubky apod.)._x000D_
5. V cenách očištění schodišť jsou započteny náklady na očištění schodišťových stupňů a schodišťového zábradlí. Plocha podest se započítává do plochy podlah._x000D_
6. V cenách čištění oken a balkonových dveří jsou započteny náklady na očištění rámu, parapetu, prahu a kování a očištění a vyleštění skleněné výplně._x000D_
7. V cenách čištění dveří a vrat jsou započteny náklady na očištění rámu, výplně, prahu a kování._x000D_
8. Čištění říms (odstraňování smetí, prachu, náletů apod.) se oceňuje individuálně._x000D_
9. Odvoz odpadu se ocení položkami odvozu suti ceníku 801-3, hmotnost se stanoví individuálně._x000D_
</t>
  </si>
  <si>
    <t>952902031</t>
  </si>
  <si>
    <t>Čištění budov při provádění oprav a udržovacích prací podlah hladkých omytím</t>
  </si>
  <si>
    <t>-301505520</t>
  </si>
  <si>
    <t>953943212</t>
  </si>
  <si>
    <t>Osazování drobných kovových předmětů kotvených do stěny - hasicí přístroj</t>
  </si>
  <si>
    <t>64575586</t>
  </si>
  <si>
    <t xml:space="preserve">Poznámka k souboru cen:_x000D_
1. V cenách nejsou započteny náklady na dodávku kovových předmětů; tyto se oceňují ve specifikaci. Ztratné se nestanoví._x000D_
2. Cenu -2841 lze použít pro osazení rámu pod pružinový (roštový) ocelový základ např. domovních praček, odstředivek, ždímaček, motorových zařízení, ventilátorů apod._x000D_
3. Cena -2851 je určena pro zednické osazení zábradlí ze samostatných dílů nevyžadující samostatnou montáž._x000D_
4. Ceny platí za každé zalití._x000D_
</t>
  </si>
  <si>
    <t>449321141</t>
  </si>
  <si>
    <t>přístroj hasicí ruční práškový PG 6 - hasící schopnost 21A,113B</t>
  </si>
  <si>
    <t>-1802764173</t>
  </si>
  <si>
    <t>449321111</t>
  </si>
  <si>
    <t>držák pro hasící přístroj PG6</t>
  </si>
  <si>
    <t>310245332</t>
  </si>
  <si>
    <t>449324101</t>
  </si>
  <si>
    <t>přístroj hasicí ruční sněhový S6 - hasící schopnost 55B</t>
  </si>
  <si>
    <t>1671891125</t>
  </si>
  <si>
    <t>449325101</t>
  </si>
  <si>
    <t xml:space="preserve">Revizní zpráva pro hasící přístroje </t>
  </si>
  <si>
    <t>-1380019586</t>
  </si>
  <si>
    <t>962031133</t>
  </si>
  <si>
    <t>Bourání příček z cihel, tvárnic nebo příčkovek z cihel pálených, plných nebo dutých na maltu vápennou nebo vápenocementovou, tl. do 150 mm</t>
  </si>
  <si>
    <t>1536604802</t>
  </si>
  <si>
    <t>4,1*3,25+(3,65+1,7+3,6+1+4,7)*3,15</t>
  </si>
  <si>
    <t>(5,56+7,53+3,82+3,15+1,45+0,45+1,1+1)*3</t>
  </si>
  <si>
    <t>9620311351</t>
  </si>
  <si>
    <t xml:space="preserve">Demontáž vybavení trezoru v 1.PP </t>
  </si>
  <si>
    <t>1933184733</t>
  </si>
  <si>
    <t>966032921</t>
  </si>
  <si>
    <t>Odsekání říms podokenních nebo nadokenních předsazených přes líc zdiva přes 80 mm</t>
  </si>
  <si>
    <t>-852481359</t>
  </si>
  <si>
    <t>971033641</t>
  </si>
  <si>
    <t>Vybourání otvorů ve zdivu základovém nebo nadzákladovém z cihel, tvárnic, příčkovek z cihel pálených na maltu vápennou nebo vápenocementovou plochy do 4 m2, tl. do 300 mm</t>
  </si>
  <si>
    <t>-1413331224</t>
  </si>
  <si>
    <t>2*4</t>
  </si>
  <si>
    <t>-331007498</t>
  </si>
  <si>
    <t>0,95*2,9*0,55</t>
  </si>
  <si>
    <t>973031151</t>
  </si>
  <si>
    <t>Vysekání výklenků nebo kapes ve zdivu z cihel na maltu vápennou nebo vápenocementovou výklenků, pohledové plochy přes 0,25 m2</t>
  </si>
  <si>
    <t>-870755336</t>
  </si>
  <si>
    <t>2,05*2,25*0,45</t>
  </si>
  <si>
    <t>978035125</t>
  </si>
  <si>
    <t>Odstranění tenkovrstvých omítek nebo štuku tloušťky přes 2 mm odsekáním, rozsahu přes 30 do 50%</t>
  </si>
  <si>
    <t>-1669655296</t>
  </si>
  <si>
    <t>98511121155</t>
  </si>
  <si>
    <t xml:space="preserve">Elektrofyzikální vysoušení zdiva suterénu - digitální procesorem řízený systém s třicetiletou zárukou </t>
  </si>
  <si>
    <t>-1675386672</t>
  </si>
  <si>
    <t xml:space="preserve">Poznámka k souboru cen:_x000D_
1. Množství měrných jednotek se určuje v m2 odsekané plochy._x000D_
2. V cenách -1211 až -1233 jsou započteny i náklady na odsekání vrstvy rozrušeného betonu._x000D_
3. V cenách nejsou započteny náklady na tryskání pokladu pískem, očištění pokladu stlačeným vzduchem nebo tlakovou vodou; tyto práce se oceňují cenami souboru cen 985 13- Očištění ploch._x000D_
</t>
  </si>
  <si>
    <t>985131111</t>
  </si>
  <si>
    <t>Očištění ploch stěn, rubu kleneb a podlah tlakovou vodou</t>
  </si>
  <si>
    <t>784422862</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</si>
  <si>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</si>
  <si>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985131311</t>
  </si>
  <si>
    <t>Očištění ploch stěn, rubu kleneb a podlah ruční dočištění ocelovými kartáči</t>
  </si>
  <si>
    <t>-557478254</t>
  </si>
  <si>
    <t>985131411</t>
  </si>
  <si>
    <t>Očištění ploch stěn, rubu kleneb a podlah vysušení stlačeným vzduchem</t>
  </si>
  <si>
    <t>-973206684</t>
  </si>
  <si>
    <t>997013217</t>
  </si>
  <si>
    <t>Vnitrostaveništní doprava suti a vybouraných hmot vodorovně do 50 m svisle ručně (nošením po schodech) pro budovy a haly výšky přes 21 do 24 m</t>
  </si>
  <si>
    <t>-1004519556</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</si>
  <si>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užijí_x000D_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není_x000D_
 možné instalovat jeřáb._x000D_
</t>
  </si>
  <si>
    <t>997013501</t>
  </si>
  <si>
    <t>Odvoz suti a vybouraných hmot na skládku nebo meziskládku se složením, na vzdálenost do 1 km</t>
  </si>
  <si>
    <t>-1915340914</t>
  </si>
  <si>
    <t xml:space="preserve">Poznámka k souboru cen:_x000D_
1. Délka odvozu suti je vzdálenost od místa naložení suti na dopravní prostředek až po místo_x000D_
 složení na určené skládce nebo meziskládce._x000D_
2. V ceně -3501 jsou započteny i náklady na složení suti na skládku nebo meziskládku._x000D_
3. Ceny jsou určeny pro odvoz suti na skládku nebo meziskládku jakýmkoliv způsobem silniční dopravy_x000D_
 (i prostřednictvím kontejnerů)._x000D_
4. Odvoz suti z meziskládky se oceňuje cenou 997 01-3511._x000D_
</t>
  </si>
  <si>
    <t>623538437</t>
  </si>
  <si>
    <t>81,448*19 'Přepočtené koeficientem množství</t>
  </si>
  <si>
    <t>Poplatek za uložení stavebního odpadu na skládce (skládkovné) směsného</t>
  </si>
  <si>
    <t>1107186178</t>
  </si>
  <si>
    <t xml:space="preserve">Poznámka k souboru cen:_x000D_
1. Ceny uvedené v souboru lze po dohodě upravit podle místních podmínek._x000D_
2. Uložení odpadů neuvedených v souboru cen se oceňuje individuálně._x000D_
3. V cenách je započítán poplatek za ukládaní odpadu dle zákona 185/2001 Sb._x000D_
4. Případné drcení stavebního odpadu lze ocenit souborem cen 997 00-60 Drcení stavebního odpadu_x000D_
 z katalogu 800-6 Demolice objektů._x000D_
</t>
  </si>
  <si>
    <t>-837579536</t>
  </si>
  <si>
    <t>763</t>
  </si>
  <si>
    <t>Konstrukce suché výstavby</t>
  </si>
  <si>
    <t>763111417</t>
  </si>
  <si>
    <t>Příčka ze sádrokartonových desek s nosnou konstrukcí z jednoduchých ocelových profilů UW, CW dvojitě opláštěná deskami standardními A tl. 2 x 12,5 mm s izolací, EI 60, příčka tl. 150 mm, profil 100, Rw do 56 dB</t>
  </si>
  <si>
    <t>-1920544175</t>
  </si>
  <si>
    <t xml:space="preserve">Poznámka k souboru cen:_x000D_
1. V cenách jsou započteny i náklady na tmelení a výztužnou pásku._x000D_
2. V cenách nejsou započteny náklady na základní penetrační nátěr; tyto se oceňují cenou cenou -1717._x000D_
3. Cena -1611 Montáž nosné konstrukce je stanovena pro m2 plochy příčky._x000D_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stěny._x000D_
5. V ceně -1611 nejsou započteny náklady na profily; tyto se oceňují ve specifikaci._x000D_
6. V cenách -1621 až -1627 nejsou započteny náklady na desky; tato dodávka se oceňuje ve specifikaci._x000D_
</t>
  </si>
  <si>
    <t>3,9*4</t>
  </si>
  <si>
    <t>(7,75+0,9+0,9)*3,2</t>
  </si>
  <si>
    <t>763111712</t>
  </si>
  <si>
    <t>Příčka ze sádrokartonových desek ostatní konstrukce a práce na příčkách ze sádrokartonových desek kluzné napojení příčky ke stropu</t>
  </si>
  <si>
    <t>764929255</t>
  </si>
  <si>
    <t>3,9+7,75+0,9+0,9</t>
  </si>
  <si>
    <t>763111717</t>
  </si>
  <si>
    <t>Příčka ze sádrokartonových desek ostatní konstrukce a práce na příčkách ze sádrokartonových desek základní penetrační nátěr (oboustranný)</t>
  </si>
  <si>
    <t>-111560447</t>
  </si>
  <si>
    <t>763111811</t>
  </si>
  <si>
    <t>Demontáž příček ze sádrokartonových desek s nosnou konstrukcí z ocelových profilů jednoduchých, opláštění jednoduché</t>
  </si>
  <si>
    <t>1717622850</t>
  </si>
  <si>
    <t xml:space="preserve">Poznámka k souboru cen:_x000D_
1. Ceny -1811 až -1821 jsou určeny pro kompletní demontáž příčky, tj. nosné konstrukce, desek i tepelné izolace._x000D_
2. Ceny demontáže desek -2811 až -2813 jsou určeny pro odstranění pouze desek z obou stran příčky._x000D_
</t>
  </si>
  <si>
    <t>7,8*3,5+0,9*2,05</t>
  </si>
  <si>
    <t>76311181211</t>
  </si>
  <si>
    <t xml:space="preserve">Demontáž příček v 1.NP - bankovních přepážek </t>
  </si>
  <si>
    <t>1480432410</t>
  </si>
  <si>
    <t>763131412</t>
  </si>
  <si>
    <t>Podhled ze sádrokartonových desek dvouvrstvá zavěšená spodní konstrukce z ocelových profilů CD, UD jednoduše opláštěná deskou standardní A, tl. 12,5 mm, s izolací</t>
  </si>
  <si>
    <t>-2147011416</t>
  </si>
  <si>
    <t xml:space="preserve">Poznámka k souboru cen:_x000D_
1. V cenách jsou započteny i náklady na tmelení a výztužnou pásku._x000D_
2. V cenách nejsou započteny náklady na základní penetrační nátěr; tyto se oceňují cenou -1714._x000D_
3. Ceny -1612 až -1613 Montáž nosné konstrukce je stanoveny pro m2 plochy podhledu._x000D_
4. Vcenách -2612 a -2613 nejsou započteny náklady na profily; tyto se oceňují ve specifikaci._x000D_
5. V cenách -1621 až -1624 Montáž desek nejsou započteny náklady na desky; tato dodávka se oceňuje ve specifikaci._x000D_
6. V ceně -1763 Příplatek za průhyb nosného stropu přes 20 mm je započtena pouze montáž, atypický profil se oceňuje individuálně ve specifikaci._x000D_
</t>
  </si>
  <si>
    <t>1,3*0,8*2+1,1*1,3*2+0,8*2</t>
  </si>
  <si>
    <t>6,54</t>
  </si>
  <si>
    <t>1,35*0,9*2+1,2*1,35*2+2,3*1</t>
  </si>
  <si>
    <t>4*(7,9+6,45+5,6+3,5+3,7+3,9+4,5+3,35)+9,06</t>
  </si>
  <si>
    <t>2,8*(3,15+2,5+1,5)+12,18</t>
  </si>
  <si>
    <t>217,91*1,2 'Přepočtené koeficientem množství</t>
  </si>
  <si>
    <t>763131451</t>
  </si>
  <si>
    <t>Podhled ze sádrokartonových desek dvouvrstvá zavěšená spodní konstrukce z ocelových profilů CD, UD jednoduše opláštěná deskou impregnovanou H2, tl. 12,5 mm, bez izolace</t>
  </si>
  <si>
    <t>1635536935</t>
  </si>
  <si>
    <t>763431001</t>
  </si>
  <si>
    <t>Montáž podhledu minerálního včetně zavěšeného roštu viditelného s panely vyjímatelnými, velikosti panelů do 0,36 m2</t>
  </si>
  <si>
    <t>1512985039</t>
  </si>
  <si>
    <t xml:space="preserve">Poznámka k souboru cen:_x000D_
1. V cenách montáže podhledu -1001 až -1201 jsou započteny náklady na montáž a dodávku nosné konstrukce._x000D_
2. V cenách nejsou započteny náklady na dodávku panelů; jejich dodávka se oceňuje ve specifikaci._x000D_
3. Ostatní práce a konstrukce na minerálních podhledech lze ocenit cenami 763 13-17. . ._x000D_
</t>
  </si>
  <si>
    <t>3,35*0,8+46,32+49,71+16,5</t>
  </si>
  <si>
    <t>48,33+82,31</t>
  </si>
  <si>
    <t>59036519</t>
  </si>
  <si>
    <t>deska podhledová minerální rovná jemně texturovaná zvukově pohltivá tlumivá 15x600x600mm</t>
  </si>
  <si>
    <t>-1993733011</t>
  </si>
  <si>
    <t>245,85*1,05 'Přepočtené koeficientem množství</t>
  </si>
  <si>
    <t>763431802</t>
  </si>
  <si>
    <t>Demontáž podhledu minerálního na zavěšeném na roštu polozapuštěném</t>
  </si>
  <si>
    <t>2064790427</t>
  </si>
  <si>
    <t xml:space="preserve">Poznámka k souboru cen:_x000D_
1. V cenách demontáže podhledu -1801 až -1821 jsou započteny náklady na kompletní demontáž podhledu, tj. nosné konstrukce i panelů._x000D_
</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</si>
  <si>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</si>
  <si>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</si>
  <si>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111176778</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</si>
  <si>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</si>
  <si>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766621501</t>
  </si>
  <si>
    <t>Montáž oken dřevěných včetně montáže rámu podávacích horizontálně posuvných s vodícím rámem na zdi</t>
  </si>
  <si>
    <t>-635142994</t>
  </si>
  <si>
    <t>61110000</t>
  </si>
  <si>
    <t>okno dřevěné podávací 1000x600 mm</t>
  </si>
  <si>
    <t>-1811130273</t>
  </si>
  <si>
    <t>766621622</t>
  </si>
  <si>
    <t>Montáž oken dřevěných plochy do 1 m2 včetně montáže rámu otevíravých do zdiva</t>
  </si>
  <si>
    <t>816803557</t>
  </si>
  <si>
    <t>61110008</t>
  </si>
  <si>
    <t xml:space="preserve">okno PO05 dřevěné .požární odolnost EW30DP3,automatické zavírání </t>
  </si>
  <si>
    <t>424806831</t>
  </si>
  <si>
    <t>0,8*0,6*2</t>
  </si>
  <si>
    <t>766660001</t>
  </si>
  <si>
    <t>Montáž dveřních křídel dřevěných nebo plastových otevíravých do ocelové zárubně povrchově upravených jednokřídlových, šířky do 800 mm</t>
  </si>
  <si>
    <t>-1727608135</t>
  </si>
  <si>
    <t>61162854</t>
  </si>
  <si>
    <t>dveře vnitřní  plné 1křídlé 700x1970mm</t>
  </si>
  <si>
    <t>-247313991</t>
  </si>
  <si>
    <t xml:space="preserve">Montáž dveřních křídel dřevěných nebo plastových otevíravých do ocelové zárubně povrchově upravených dvoukřídlových, šířky přes 1450 mm - vyměníková stanice 2050x2250mm </t>
  </si>
  <si>
    <t>1967687645</t>
  </si>
  <si>
    <t>611610481</t>
  </si>
  <si>
    <t xml:space="preserve">dveře - výměníková stanice 2050x2250mm  včetně rámu </t>
  </si>
  <si>
    <t>910792049</t>
  </si>
  <si>
    <t>766660021</t>
  </si>
  <si>
    <t>Montáž dveřních křídel dřevěných nebo plastových otevíravých do ocelové zárubně protipožárních jednokřídlových, šířky do 800 mm</t>
  </si>
  <si>
    <t>862443783</t>
  </si>
  <si>
    <t>61162098</t>
  </si>
  <si>
    <t>dveře jednokřídlé protipožární EI (EW) 30 D3 povrch laminátový zasklené ze 2/3 800x1970/2100mm</t>
  </si>
  <si>
    <t>749569321</t>
  </si>
  <si>
    <t>611620981</t>
  </si>
  <si>
    <t xml:space="preserve">dveře jednokřídlé protipožární EI (EW) 30 D3 povrch laminátový plné 800x1970/2100mm kouřotěsné </t>
  </si>
  <si>
    <t>885160396</t>
  </si>
  <si>
    <t>766660022</t>
  </si>
  <si>
    <t>Montáž dveřních křídel dřevěných nebo plastových otevíravých do ocelové zárubně protipožárních jednokřídlových, šířky přes 800 mm</t>
  </si>
  <si>
    <t>1733578870</t>
  </si>
  <si>
    <t>61165314</t>
  </si>
  <si>
    <t>dveře jednokřídlé protipožární EI (EW) 30 D3 povrch laminátový plné zasklené ze 2/3 900x1970/2100mm</t>
  </si>
  <si>
    <t>1444196560</t>
  </si>
  <si>
    <t>766660101</t>
  </si>
  <si>
    <t>Montáž dveřních křídel dřevěných nebo plastových otevíravých do dřevěné rámové zárubně povrchově upravených jednokřídlových, šířky do 800 mm</t>
  </si>
  <si>
    <t>1303949516</t>
  </si>
  <si>
    <t>611620861</t>
  </si>
  <si>
    <t xml:space="preserve">repas původních dveří </t>
  </si>
  <si>
    <t>1350689664</t>
  </si>
  <si>
    <t>766660102</t>
  </si>
  <si>
    <t>Montáž dveřních křídel dřevěných nebo plastových otevíravých do dřevěné rámové zárubně povrchově upravených jednokřídlových, šířky přes 800 mm</t>
  </si>
  <si>
    <t>-1527108464</t>
  </si>
  <si>
    <t>61162033</t>
  </si>
  <si>
    <t>dveře jednokřídlé  částečně prosklené ze 2/3 900x1970/2100mm</t>
  </si>
  <si>
    <t>-262376416</t>
  </si>
  <si>
    <t>61162087</t>
  </si>
  <si>
    <t>dveře jednokřídlé  plné 900x1970/2100mm</t>
  </si>
  <si>
    <t>2140238810</t>
  </si>
  <si>
    <t>766660351</t>
  </si>
  <si>
    <t>Montáž dveřních křídel dřevěných nebo plastových posuvných dveří do pojezdu na stěnu výšky do 2,5 m jednokřídlových, průchozí šířky do 800 mm</t>
  </si>
  <si>
    <t>-213000244</t>
  </si>
  <si>
    <t>61162851</t>
  </si>
  <si>
    <t xml:space="preserve">dveře vnitřní  plné 1křídlé 600x1970mm posuvné </t>
  </si>
  <si>
    <t>-1127359921</t>
  </si>
  <si>
    <t>766660720</t>
  </si>
  <si>
    <t>Montáž dveřních doplňků větrací mřížky s vyříznutím otvoru</t>
  </si>
  <si>
    <t>-1567125250</t>
  </si>
  <si>
    <t>429729631</t>
  </si>
  <si>
    <t>dveřní mřížky 445x82x30</t>
  </si>
  <si>
    <t>1948330208</t>
  </si>
  <si>
    <t>766660726</t>
  </si>
  <si>
    <t xml:space="preserve">Montáž dveřních doplňků dveřního kování interiérového </t>
  </si>
  <si>
    <t>-1012357321</t>
  </si>
  <si>
    <t>54916340</t>
  </si>
  <si>
    <t xml:space="preserve">kování dveřní nerez </t>
  </si>
  <si>
    <t>132091368</t>
  </si>
  <si>
    <t>766660728</t>
  </si>
  <si>
    <t>Montáž dveřních doplňků dveřního kování interiérového zámku</t>
  </si>
  <si>
    <t>-1006326966</t>
  </si>
  <si>
    <t>54914610</t>
  </si>
  <si>
    <t xml:space="preserve">kování dveřní vrchní klika včetně rozet a montážního materiálu R BB nerez PK - koupelnové </t>
  </si>
  <si>
    <t>-1107937111</t>
  </si>
  <si>
    <t>-42212668</t>
  </si>
  <si>
    <t>-695988339</t>
  </si>
  <si>
    <t>1681434319</t>
  </si>
  <si>
    <t>-1107130099</t>
  </si>
  <si>
    <t>766682111</t>
  </si>
  <si>
    <t>Montáž zárubní dřevěných, plastových nebo z lamina obložkových, pro dveře jednokřídlové, tloušťky stěny do 170 mm</t>
  </si>
  <si>
    <t>369509651</t>
  </si>
  <si>
    <t xml:space="preserve">Poznámka k souboru cen:_x000D_
1. V cenách montáže zárubní jsou započteny i náklady na zaměření, vyklínování, horizontální i vertikální vyrovnání zárubně, ukotvení a vyplnění spáry mezi rámem a ostěním polyuretanovou pěnou, včetně zednického začištění._x000D_
</t>
  </si>
  <si>
    <t>61182258</t>
  </si>
  <si>
    <t>zárubeň obložková pro dveře 1křídlé 600,700,800,900x1970mm tl 60-170mm dub,buk</t>
  </si>
  <si>
    <t>-2067048280</t>
  </si>
  <si>
    <t>766682211</t>
  </si>
  <si>
    <t>Montáž zárubní dřevěných, plastových nebo z lamina obložkových protipožárních, pro dveře jednokřídlové, tloušťky stěny do 170 mm</t>
  </si>
  <si>
    <t>1803637177</t>
  </si>
  <si>
    <t>61182259</t>
  </si>
  <si>
    <t>zárubeň protipožární pro dveře 1křídlé 600,700,800,900x1970mm tl 60-170mm dub,buk</t>
  </si>
  <si>
    <t>1693672552</t>
  </si>
  <si>
    <t>1256925345</t>
  </si>
  <si>
    <t>767</t>
  </si>
  <si>
    <t>Konstrukce zámečnické</t>
  </si>
  <si>
    <t>767649194</t>
  </si>
  <si>
    <t>Montáž dveří ocelových doplňků dveří madel</t>
  </si>
  <si>
    <t>-2130661975</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</si>
  <si>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</si>
  <si>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54914113</t>
  </si>
  <si>
    <t>kování bezpečnostní madlo nerez 800mm</t>
  </si>
  <si>
    <t>-1485001147</t>
  </si>
  <si>
    <t>771</t>
  </si>
  <si>
    <t>Podlahy z dlaždic</t>
  </si>
  <si>
    <t>771271812</t>
  </si>
  <si>
    <t>Demontáž obkladů schodišť z dlaždic keramických kladených do malty stupnic přes 250 do 350 mm</t>
  </si>
  <si>
    <t>883701371</t>
  </si>
  <si>
    <t>771271832</t>
  </si>
  <si>
    <t>Demontáž obkladů schodišť z dlaždic keramických kladených do malty podstupnic do 250 mm</t>
  </si>
  <si>
    <t>859192746</t>
  </si>
  <si>
    <t>771274126</t>
  </si>
  <si>
    <t>Montáž obkladů schodišť z dlaždic keramických lepených flexibilním lepidlem stupnic protiskluzných nebo reliéfních, šířky přes 400 mm</t>
  </si>
  <si>
    <t>-1502053443</t>
  </si>
  <si>
    <t xml:space="preserve">Poznámka k souboru cen:_x000D_
1. Montáž obkladů schodnic, schodišťových ramen a boků podest se oceňuje skladebně cenami příslušných obkladů stěn a cenami položky čís. 781 . . -9192 Příplatek k cenám za obklady v omezeném prostoru, katalogu 781 Obklady keramické – montáž části A01._x000D_
</t>
  </si>
  <si>
    <t>59761332</t>
  </si>
  <si>
    <t>schodovka protiskluzná šířky 600mm</t>
  </si>
  <si>
    <t>111689651</t>
  </si>
  <si>
    <t>72*1,1 'Přepočtené koeficientem množství</t>
  </si>
  <si>
    <t>771274232</t>
  </si>
  <si>
    <t>Montáž obkladů schodišť z dlaždic keramických lepených flexibilním lepidlem podstupnic hladkých, výšky přes 150 do 200 mm</t>
  </si>
  <si>
    <t>486558255</t>
  </si>
  <si>
    <t>771471830</t>
  </si>
  <si>
    <t>Demontáž soklíků z dlaždic keramických kladených do malty schodišťových</t>
  </si>
  <si>
    <t>-1657120307</t>
  </si>
  <si>
    <t>771474113</t>
  </si>
  <si>
    <t>Montáž soklíků z dlaždic keramických lepených flexibilním lepidlem rovných výšky přes 90 do 120 mm</t>
  </si>
  <si>
    <t>1780750616</t>
  </si>
  <si>
    <t>8,65+4,525+1,65+2,22+17,9+4,4+10,38+8,91+2</t>
  </si>
  <si>
    <t>3,6+3,77+4,36+8,27+18,7+5,02+2</t>
  </si>
  <si>
    <t>10,13+2,45+1,96+0,25+14,7+2</t>
  </si>
  <si>
    <t>771571810</t>
  </si>
  <si>
    <t>Demontáž podlah z dlaždic keramických kladených do malty</t>
  </si>
  <si>
    <t>1933416629</t>
  </si>
  <si>
    <t>771573131</t>
  </si>
  <si>
    <t>Montáž podlah z dlaždic keramických lepených standardním lepidlem režných nebo glazovaných protiskluzných nebo reliefovaných do 50 ks/ m2</t>
  </si>
  <si>
    <t>-76162497</t>
  </si>
  <si>
    <t>11,40+10,08+3,87+2,6+2,6+1,63+11,22+3,54+16,51+2,83+12,09</t>
  </si>
  <si>
    <t>7,69+2,67+2,6+2,6+1,63+11,64</t>
  </si>
  <si>
    <t>8,36+9,06+3,03+3,07+2,27+10+6</t>
  </si>
  <si>
    <t>597611350</t>
  </si>
  <si>
    <t xml:space="preserve">dlaždice keramické - dle návrhu interiéru </t>
  </si>
  <si>
    <t>-1093443170</t>
  </si>
  <si>
    <t>148,99*1,15</t>
  </si>
  <si>
    <t xml:space="preserve">Podstupnice </t>
  </si>
  <si>
    <t>45*0,17*1,2</t>
  </si>
  <si>
    <t>59761009</t>
  </si>
  <si>
    <t>sokl-dlažba keramická slinutá hladká do interiéru i exteriéru 600x95mm</t>
  </si>
  <si>
    <t>-1590355080</t>
  </si>
  <si>
    <t>138/0,6</t>
  </si>
  <si>
    <t>230*1,02 'Přepočtené koeficientem množství</t>
  </si>
  <si>
    <t>771579191</t>
  </si>
  <si>
    <t>Montáž podlah z dlaždic keramických Příplatek k cenám za plochu do 5 m2 jednotlivě</t>
  </si>
  <si>
    <t>901526953</t>
  </si>
  <si>
    <t>3,03+2,27+2,67+2,6+2,6+1,63+3,87+2,6+2,6+1,6+3,54+2,83</t>
  </si>
  <si>
    <t>771579192</t>
  </si>
  <si>
    <t>Montáž podlah z dlaždic keramických Příplatek k cenám za podlahy v omezeném prostoru</t>
  </si>
  <si>
    <t>-1966282552</t>
  </si>
  <si>
    <t>771579196</t>
  </si>
  <si>
    <t>Montáž podlah z dlaždic keramických Příplatek k cenám za dvousložkový spárovací tmel</t>
  </si>
  <si>
    <t>1962608283</t>
  </si>
  <si>
    <t>771579197</t>
  </si>
  <si>
    <t>Montáž podlah z dlaždic keramických Příplatek k cenám za dvousložkové lepidlo</t>
  </si>
  <si>
    <t>-1805340586</t>
  </si>
  <si>
    <t>771990111</t>
  </si>
  <si>
    <t>Vyrovnání podkladní vrstvy samonivelační stěrkou tl. 4 mm, min. pevnosti 15 MPa</t>
  </si>
  <si>
    <t>1802406467</t>
  </si>
  <si>
    <t>998771102</t>
  </si>
  <si>
    <t>Přesun hmot pro podlahy z dlaždic stanovený z hmotnosti přesunovaného materiálu vodorovná dopravní vzdálenost do 50 m v objektech výšky přes 6 do 12 m</t>
  </si>
  <si>
    <t>75233750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</si>
  <si>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</si>
  <si>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776</t>
  </si>
  <si>
    <t>Podlahy povlakové</t>
  </si>
  <si>
    <t>108</t>
  </si>
  <si>
    <t>776111116</t>
  </si>
  <si>
    <t>Příprava podkladu broušení podlah stávajícího podkladu pro odstranění lepidla (po starých krytinách)</t>
  </si>
  <si>
    <t>-702112030</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</si>
  <si>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</si>
  <si>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109</t>
  </si>
  <si>
    <t>776121111</t>
  </si>
  <si>
    <t>Příprava podkladu penetrace vodou ředitelná na savý podklad (válečkováním) ředěná v poměru 1:3 podlah</t>
  </si>
  <si>
    <t>455960285</t>
  </si>
  <si>
    <t>110</t>
  </si>
  <si>
    <t>776141122</t>
  </si>
  <si>
    <t>Příprava podkladu vyrovnání samonivelační stěrkou podlah min.pevnosti 30 MPa, tloušťky přes 3 do 5 mm</t>
  </si>
  <si>
    <t>-1585312857</t>
  </si>
  <si>
    <t>111</t>
  </si>
  <si>
    <t>776201812</t>
  </si>
  <si>
    <t>Demontáž povlakových podlahovin lepených ručně s podložkou</t>
  </si>
  <si>
    <t>357024376</t>
  </si>
  <si>
    <t>112</t>
  </si>
  <si>
    <t>776211211</t>
  </si>
  <si>
    <t>Montáž textilních podlahovin lepením čtverců standardních</t>
  </si>
  <si>
    <t>-1046721722</t>
  </si>
  <si>
    <t xml:space="preserve">Poznámka k souboru cen:_x000D_
1. V cenách 776 21-2111 a 776 21-2121 montáž volným položením jsou započteny i náklady na dodávku pásky._x000D_
</t>
  </si>
  <si>
    <t>14,25+17,07+15+22,51+27,20</t>
  </si>
  <si>
    <t>14,71+19,59+14,03+8,73+24,11+29,47+20</t>
  </si>
  <si>
    <t>21,04+17,74+25,25+12,6+30,55+26,3</t>
  </si>
  <si>
    <t>113</t>
  </si>
  <si>
    <t>69751086</t>
  </si>
  <si>
    <t>koberec 500x500mm, střižená všívaná smyčka, vlákno 100% PA, hm 950g/m2, zátěž 33, útlum 24dB, hořlavost Bfl S1</t>
  </si>
  <si>
    <t>-243802940</t>
  </si>
  <si>
    <t>360,15</t>
  </si>
  <si>
    <t>307,67*0,08</t>
  </si>
  <si>
    <t>384,764*1,1 'Přepočtené koeficientem množství</t>
  </si>
  <si>
    <t>114</t>
  </si>
  <si>
    <t>776411111</t>
  </si>
  <si>
    <t>Montáž soklíků lepením obvodových, výšky do 80 mm</t>
  </si>
  <si>
    <t>209762577</t>
  </si>
  <si>
    <t>16,7+14,25+14,7+19+20</t>
  </si>
  <si>
    <t>13,98+18,65+14,42+20,96+21,04+17</t>
  </si>
  <si>
    <t>16,6+17,18+24,82+22,2+21,87+14,3</t>
  </si>
  <si>
    <t>115</t>
  </si>
  <si>
    <t>69751200</t>
  </si>
  <si>
    <t>lišta kobercová 50x7mm</t>
  </si>
  <si>
    <t>629930039</t>
  </si>
  <si>
    <t>307,67*1,02 'Přepočtené koeficientem množství</t>
  </si>
  <si>
    <t>116</t>
  </si>
  <si>
    <t>998776102</t>
  </si>
  <si>
    <t>Přesun hmot pro podlahy povlakové stanovený z hmotnosti přesunovaného materiálu vodorovná dopravní vzdálenost do 50 m v objektech výšky přes 6 do 12 m</t>
  </si>
  <si>
    <t>1997248555</t>
  </si>
  <si>
    <t>777</t>
  </si>
  <si>
    <t>Podlahy lité</t>
  </si>
  <si>
    <t>117</t>
  </si>
  <si>
    <t>777111121</t>
  </si>
  <si>
    <t>Příprava podkladu před provedením litých podlah obroušení ruční ( v místě styku se stěnou, v rozích apod.)</t>
  </si>
  <si>
    <t>655645867</t>
  </si>
  <si>
    <t>118</t>
  </si>
  <si>
    <t>777111131</t>
  </si>
  <si>
    <t>Příprava podkladu před provedením litých podlah frézování</t>
  </si>
  <si>
    <t>-1010784303</t>
  </si>
  <si>
    <t>119</t>
  </si>
  <si>
    <t>777121105</t>
  </si>
  <si>
    <t>Vyrovnání podkladu epoxidovou stěrkou plněnou pískem, tloušťky do 3 mm, plochy přes 1,0 m2</t>
  </si>
  <si>
    <t>-561825105</t>
  </si>
  <si>
    <t>120</t>
  </si>
  <si>
    <t>777131101</t>
  </si>
  <si>
    <t>Penetrační nátěr podlahy epoxidový na podklad suchý a vyzrálý</t>
  </si>
  <si>
    <t>1136480568</t>
  </si>
  <si>
    <t>121</t>
  </si>
  <si>
    <t>777511131</t>
  </si>
  <si>
    <t>Krycí stěrka antistatická epoxidová mechanicky a chemicky odolná</t>
  </si>
  <si>
    <t>-178502652</t>
  </si>
  <si>
    <t>122</t>
  </si>
  <si>
    <t>777612109</t>
  </si>
  <si>
    <t>Uzavírací nátěr podlahy epoxidový protiskluzný</t>
  </si>
  <si>
    <t>-249166599</t>
  </si>
  <si>
    <t>123</t>
  </si>
  <si>
    <t>777911111</t>
  </si>
  <si>
    <t>Napojení na stěnu nebo sokl fabionem z epoxidové stěrky plněné pískem tuhé</t>
  </si>
  <si>
    <t>611172194</t>
  </si>
  <si>
    <t>124</t>
  </si>
  <si>
    <t>998777102</t>
  </si>
  <si>
    <t>Přesun hmot pro podlahy lité stanovený z hmotnosti přesunovaného materiálu vodorovná dopravní vzdálenost do 50 m v objektech výšky přes 6 do 12 m</t>
  </si>
  <si>
    <t>2076337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</si>
  <si>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</si>
  <si>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781</t>
  </si>
  <si>
    <t>Dokončovací práce - obklady</t>
  </si>
  <si>
    <t>125</t>
  </si>
  <si>
    <t>781411810</t>
  </si>
  <si>
    <t>Demontáž obkladů z obkladaček pórovinových kladených do malty</t>
  </si>
  <si>
    <t>-1205038286</t>
  </si>
  <si>
    <t>126</t>
  </si>
  <si>
    <t>781473116</t>
  </si>
  <si>
    <t>Montáž obkladů vnitřních stěn z dlaždic keramických lepených standardním lepidlem režných nebo glazovaných hladkých přes 25 do 35 ks/m2</t>
  </si>
  <si>
    <t>-1518696757</t>
  </si>
  <si>
    <t xml:space="preserve">sociální zařízení </t>
  </si>
  <si>
    <t>3,5*2*4+3,4*2*4+4,9*1,6*2+2,64*2,2+6,9*2+3,76*2+3,79*2+3,52*2*2+5,8*1,6</t>
  </si>
  <si>
    <t>127</t>
  </si>
  <si>
    <t>597610410</t>
  </si>
  <si>
    <t xml:space="preserve">obkládačky keramické  dle návrhu interiéru </t>
  </si>
  <si>
    <t>361884164</t>
  </si>
  <si>
    <t>128</t>
  </si>
  <si>
    <t>781477114</t>
  </si>
  <si>
    <t>Montáž obkladů vnitřních stěn z dlaždic keramických Příplatek k cenám za dvousložkový spárovací tmel</t>
  </si>
  <si>
    <t>1420791672</t>
  </si>
  <si>
    <t xml:space="preserve">Poznámka k souboru cen:_x000D_
1. Položky jsou určeny pro všechny druhy povrchových úprav._x000D_
</t>
  </si>
  <si>
    <t>129</t>
  </si>
  <si>
    <t>781477115</t>
  </si>
  <si>
    <t>Montáž obkladů vnitřních stěn z dlaždic keramických Příplatek k cenám za dvousložkové lepidlo</t>
  </si>
  <si>
    <t>617396986</t>
  </si>
  <si>
    <t>130</t>
  </si>
  <si>
    <t>781479191</t>
  </si>
  <si>
    <t>Montáž obkladů vnitřních stěn z dlaždic keramických Příplatek k cenám za plochu do 10 m2 jednotlivě</t>
  </si>
  <si>
    <t>535776274</t>
  </si>
  <si>
    <t>131</t>
  </si>
  <si>
    <t>781479194</t>
  </si>
  <si>
    <t>Montáž obkladů vnitřních stěn z dlaždic keramických Příplatek k cenám za vyrovnání nerovného povrchu</t>
  </si>
  <si>
    <t>-1594013313</t>
  </si>
  <si>
    <t>132</t>
  </si>
  <si>
    <t>781494111</t>
  </si>
  <si>
    <t>Obklad - dokončující práce profily ukončovací lepené flexibilním lepidlem rohové Al</t>
  </si>
  <si>
    <t>-2103054498</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</si>
  <si>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</si>
  <si>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133</t>
  </si>
  <si>
    <t>781494511</t>
  </si>
  <si>
    <t>Obklad - dokončující práce profily ukončovací lepené flexibilním lepidlem ukončovací Al</t>
  </si>
  <si>
    <t>1199197576</t>
  </si>
  <si>
    <t>134</t>
  </si>
  <si>
    <t>998781102</t>
  </si>
  <si>
    <t>Přesun hmot pro obklady keramické stanovený z hmotnosti přesunovaného materiálu vodorovná dopravní vzdálenost do 50 m v objektech výšky přes 6 do 12 m</t>
  </si>
  <si>
    <t>-1067469186</t>
  </si>
  <si>
    <t>135</t>
  </si>
  <si>
    <t>783301311</t>
  </si>
  <si>
    <t>Příprava podkladu zámečnických konstrukcí před provedením nátěru odmaštění odmašťovačem vodou ředitelným</t>
  </si>
  <si>
    <t>-786062497</t>
  </si>
  <si>
    <t>136</t>
  </si>
  <si>
    <t>783314101</t>
  </si>
  <si>
    <t>Základní nátěr zámečnických konstrukcí jednonásobný syntetický</t>
  </si>
  <si>
    <t>1729023531</t>
  </si>
  <si>
    <t>137</t>
  </si>
  <si>
    <t>783317101</t>
  </si>
  <si>
    <t>Krycí nátěr (email) zámečnických konstrukcí jednonásobný syntetický standardní</t>
  </si>
  <si>
    <t>-1276055307</t>
  </si>
  <si>
    <t>784</t>
  </si>
  <si>
    <t>Dokončovací práce - malby a tapety</t>
  </si>
  <si>
    <t>138</t>
  </si>
  <si>
    <t>784121001</t>
  </si>
  <si>
    <t>Oškrabání malby v místnostech výšky do 3,80 m</t>
  </si>
  <si>
    <t>1484432966</t>
  </si>
  <si>
    <t xml:space="preserve">Poznámka k souboru cen:_x000D_
1. Cenami souboru cen se oceňuje jakýkoli počet současně škrabaných vrstev barvy._x000D_
</t>
  </si>
  <si>
    <t>stěny</t>
  </si>
  <si>
    <t>751,5+101</t>
  </si>
  <si>
    <t>stropů</t>
  </si>
  <si>
    <t>512,24+50,79</t>
  </si>
  <si>
    <t>139</t>
  </si>
  <si>
    <t>784181121</t>
  </si>
  <si>
    <t>Penetrace podkladu jednonásobná hloubková v místnostech výšky do 3,80 m</t>
  </si>
  <si>
    <t>308090678</t>
  </si>
  <si>
    <t>140</t>
  </si>
  <si>
    <t>784211101</t>
  </si>
  <si>
    <t>Malby z malířských směsí otěruvzdorných za mokra dvojnásobné, bílé za mokra otěruvzdorné výborně v místnostech výšky do 3,80 m</t>
  </si>
  <si>
    <t>-1568611244</t>
  </si>
  <si>
    <t>201,07*3,15</t>
  </si>
  <si>
    <t>225*2,9</t>
  </si>
  <si>
    <t>262+151,8</t>
  </si>
  <si>
    <t>141</t>
  </si>
  <si>
    <t>HZS1301</t>
  </si>
  <si>
    <t xml:space="preserve">Hodinové zúčtovací sazby profesí HSV provádění konstrukcí zedník- bourací práce a demontáže </t>
  </si>
  <si>
    <t>1329295057</t>
  </si>
  <si>
    <t>142</t>
  </si>
  <si>
    <t>HZS13011</t>
  </si>
  <si>
    <t xml:space="preserve">Hodinové zúčtovací sazby profesí HSV provádění konstrukcí zedník - Nepředvídané práce </t>
  </si>
  <si>
    <t>-812446314</t>
  </si>
  <si>
    <t xml:space="preserve">200101/D.1.4.1 - Vytápění </t>
  </si>
  <si>
    <t xml:space="preserve">    731 - Ústřední vytápění - kotelny</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</si>
  <si>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</si>
  <si>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</si>
  <si>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</si>
  <si>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</si>
  <si>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997013212</t>
  </si>
  <si>
    <t>Vnitrostaveništní doprava suti a vybouraných hmot vodorovně do 50 m svisle ručně pro budovy a haly výšky přes 6 do 9 m</t>
  </si>
  <si>
    <t>-2104981269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</si>
  <si>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</si>
  <si>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1820478830</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</si>
  <si>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</si>
  <si>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-752078507</t>
  </si>
  <si>
    <t>1,991*19 'Přepočtené koeficientem množství</t>
  </si>
  <si>
    <t>997013631</t>
  </si>
  <si>
    <t>Poplatek za uložení stavebního odpadu na skládce (skládkovné) směsného stavebního a demoličního zatříděného do Katalogu odpadů pod kódem 17 09 04</t>
  </si>
  <si>
    <t>1589132965</t>
  </si>
  <si>
    <t>731</t>
  </si>
  <si>
    <t>Ústřední vytápění - kotelny</t>
  </si>
  <si>
    <t>731200826</t>
  </si>
  <si>
    <t>Demontáž kotlů ocelových na kapalná nebo plynná paliva, o výkonu přes 40 do 60 kW</t>
  </si>
  <si>
    <t>-71910516</t>
  </si>
  <si>
    <t>731391812</t>
  </si>
  <si>
    <t>Vypuštění vody z kotlů do kanalizace samospádem o výhřevné ploše kotlů přes 5 do 10 m2</t>
  </si>
  <si>
    <t>612026191</t>
  </si>
  <si>
    <t xml:space="preserve">Poznámka k souboru cen:_x000D_
1. Cenami se oceňuje:_x000D_
a) vypouštění otopných soustav nízkotlakých parních,_x000D_
b) vypouštění otopných soustav teplovodních v úseku od kotle po rozdělovač a sběrač včetně, popř. po protipříruby potrubí připojeného na kotel._x000D_
</t>
  </si>
  <si>
    <t>731890802</t>
  </si>
  <si>
    <t>Vnitrostaveništní přemístění vybouraných (demontovaných) hmot kotelen vodorovně do 100 m umístěných ve výšce (hloubce) přes 6 do 12 m</t>
  </si>
  <si>
    <t>-1255007885</t>
  </si>
  <si>
    <t xml:space="preserve">Poznámka k souboru cen:_x000D_
1. Pro volbu ceny -0801 nebo -0802 je rozhodující výška (hloubka) úrovně podlaží, ve kterém je kotelna umístěna. Výška objektu není pro volbu ceny rozhodující._x000D_
</t>
  </si>
  <si>
    <t>732</t>
  </si>
  <si>
    <t>Ústřední vytápění - strojovny</t>
  </si>
  <si>
    <t>732320812</t>
  </si>
  <si>
    <t>Demontáž nádrží beztlakých nebo tlakových odpojení od rozvodů potrubí nádrže o obsahu do 100 l</t>
  </si>
  <si>
    <t>1991422020</t>
  </si>
  <si>
    <t xml:space="preserve">Poznámka k souboru cen:_x000D_
1. Cenami -4812 až -4821 se oceňuje:_x000D_
a) vypouštění vody z nádrží při jejich opravách i demontáži,_x000D_
b) vypouštění otopných soustav v úseku od nádrže po protipřírubu potrubí připojeného na nádrž._x000D_
</t>
  </si>
  <si>
    <t>732420811</t>
  </si>
  <si>
    <t>Demontáž čerpadel oběhových spirálních (do potrubí) DN 25</t>
  </si>
  <si>
    <t>-1799740099</t>
  </si>
  <si>
    <t>732890802</t>
  </si>
  <si>
    <t>Vnitrostaveništní přemístění vybouraných (demontovaných) hmot strojoven vodorovně do 100 m v objektech výšky přes 6 do 12 m</t>
  </si>
  <si>
    <t>-2064540599</t>
  </si>
  <si>
    <t>733</t>
  </si>
  <si>
    <t>Ústřední vytápění - rozvodné potrubí</t>
  </si>
  <si>
    <t>733110806</t>
  </si>
  <si>
    <t>Demontáž potrubí z trubek ocelových závitových DN přes 15 do 32</t>
  </si>
  <si>
    <t>-978757895</t>
  </si>
  <si>
    <t>733110808</t>
  </si>
  <si>
    <t>Demontáž potrubí z trubek ocelových závitových DN přes 32 do 50</t>
  </si>
  <si>
    <t>898148864</t>
  </si>
  <si>
    <t>733222201</t>
  </si>
  <si>
    <t>Potrubí z trubek měděných polotvrdých spojovaných tvrdým pájením Ø 12/1</t>
  </si>
  <si>
    <t>1352985686</t>
  </si>
  <si>
    <t>733222202</t>
  </si>
  <si>
    <t>Potrubí z trubek měděných polotvrdých spojovaných tvrdým pájením Ø 15/1</t>
  </si>
  <si>
    <t>-1951776127</t>
  </si>
  <si>
    <t>733223203</t>
  </si>
  <si>
    <t>Potrubí z trubek měděných tvrdých spojovaných tvrdým pájením Ø 18/1</t>
  </si>
  <si>
    <t>-2030138041</t>
  </si>
  <si>
    <t>733223204</t>
  </si>
  <si>
    <t>Potrubí z trubek měděných tvrdých spojovaných tvrdým pájením Ø 22/1</t>
  </si>
  <si>
    <t>-852158406</t>
  </si>
  <si>
    <t>733223205</t>
  </si>
  <si>
    <t>Potrubí z trubek měděných tvrdých spojovaných tvrdým pájením Ø 28/1,5</t>
  </si>
  <si>
    <t>-572063599</t>
  </si>
  <si>
    <t>733223206</t>
  </si>
  <si>
    <t>Potrubí z trubek měděných tvrdých spojovaných tvrdým pájením Ø 35/1,5</t>
  </si>
  <si>
    <t>1814265854</t>
  </si>
  <si>
    <t>733224221</t>
  </si>
  <si>
    <t>Potrubí z trubek měděných Příplatek k cenám za zhotovení přípojky z trubek měděných Ø do 12/1</t>
  </si>
  <si>
    <t>67637033</t>
  </si>
  <si>
    <t>733224222</t>
  </si>
  <si>
    <t>Potrubí z trubek měděných Příplatek k cenám za zhotovení přípojky z trubek měděných Ø 15/1</t>
  </si>
  <si>
    <t>825108439</t>
  </si>
  <si>
    <t>254702300</t>
  </si>
  <si>
    <t>733224223</t>
  </si>
  <si>
    <t>Potrubí z trubek měděných Příplatek k cenám za zhotovení přípojky z trubek měděných Ø 18/1</t>
  </si>
  <si>
    <t>511625149</t>
  </si>
  <si>
    <t>-793784566</t>
  </si>
  <si>
    <t>733291101</t>
  </si>
  <si>
    <t>Zkoušky těsnosti potrubí z trubek měděných Ø do 35/1,5</t>
  </si>
  <si>
    <t>-1195918395</t>
  </si>
  <si>
    <t>733811231</t>
  </si>
  <si>
    <t>Ochrana potrubí termoizolačními trubicemi z pěnového polyetylenu PE přilepenými v příčných a podélných spojích, tloušťky izolace přes 9 do 13 mm, vnitřního průměru izolace DN do 22 mm</t>
  </si>
  <si>
    <t>965267160</t>
  </si>
  <si>
    <t xml:space="preserve">Poznámka k souboru cen:_x000D_
1. V cenách -1211 až -1256 jsou započteny i náklady na dodání tepelně izolačních trubic._x000D_
</t>
  </si>
  <si>
    <t>733811251</t>
  </si>
  <si>
    <t>Ochrana potrubí termoizolačními trubicemi z pěnového polyetylenu PE přilepenými v příčných a podélných spojích, tloušťky izolace přes 20 do 25 mm, vnitřního průměru izolace DN do 22 mm</t>
  </si>
  <si>
    <t>83012923</t>
  </si>
  <si>
    <t>733811252</t>
  </si>
  <si>
    <t>Ochrana potrubí termoizolačními trubicemi z pěnového polyetylenu PE přilepenými v příčných a podélných spojích, tloušťky izolace přes 20 do 25 mm, vnitřního průměru izolace DN přes 22 do 45 mm</t>
  </si>
  <si>
    <t>-175141275</t>
  </si>
  <si>
    <t>733890803</t>
  </si>
  <si>
    <t>Vnitrostaveništní přemístění vybouraných (demontovaných) hmot rozvodů potrubí vodorovně do 100 m v objektech výšky přes 6 do 24 m</t>
  </si>
  <si>
    <t>-1637451149</t>
  </si>
  <si>
    <t>998733102</t>
  </si>
  <si>
    <t>Přesun hmot pro rozvody potrubí stanovený z hmotnosti přesunovaného materiálu vodorovná dopravní vzdálenost do 50 m v objektech výšky přes 6 do 12 m</t>
  </si>
  <si>
    <t>2023116980</t>
  </si>
  <si>
    <t>734</t>
  </si>
  <si>
    <t>Ústřední vytápění - armatury</t>
  </si>
  <si>
    <t>734221413</t>
  </si>
  <si>
    <t>Ventily regulační závitové s nastavitelnou regulací PN 10 do 120°C přímé G 1/2</t>
  </si>
  <si>
    <t>-828229527</t>
  </si>
  <si>
    <t xml:space="preserve">Poznámka k souboru cen:_x000D_
1. V cenách -0101 až -0105 nejsou započteny náklady na dodávku a montáž měřící a vypouštěcí armatury.Tyto se oceňují samostatně souborem cen 734 49 1101 až -1105._x000D_
</t>
  </si>
  <si>
    <t>734221682</t>
  </si>
  <si>
    <t>Ventily regulační závitové hlavice termostatické, pro ovládání ventilů PN 10 do 110°C kapalinové otopných těles VK</t>
  </si>
  <si>
    <t>1818815943</t>
  </si>
  <si>
    <t>734221683</t>
  </si>
  <si>
    <t xml:space="preserve">Termostatická hlavice kapalinová PN 10 do 110°C otopných těles ,vč.pojistky proti odcizení </t>
  </si>
  <si>
    <t>-831572535</t>
  </si>
  <si>
    <t>7342424161</t>
  </si>
  <si>
    <t>Klapka zpětná závitové PN 16 do 110°C přímé G 6/4</t>
  </si>
  <si>
    <t>1206801136</t>
  </si>
  <si>
    <t>734261402</t>
  </si>
  <si>
    <t>Šroubení připojovací armatury radiátorů VK PN 10 do 110°C, regulační uzavíratelné rohové G 1/2 x 18</t>
  </si>
  <si>
    <t>-1211778077</t>
  </si>
  <si>
    <t>734261416</t>
  </si>
  <si>
    <t>Šroubení regulační radiátorové rohové s vypouštěním G 3/8</t>
  </si>
  <si>
    <t>-1500101633</t>
  </si>
  <si>
    <t>734261418</t>
  </si>
  <si>
    <t>Šroubení regulační radiátorové rohové s vypouštěním G 3/4</t>
  </si>
  <si>
    <t>2075312898</t>
  </si>
  <si>
    <t>734291123</t>
  </si>
  <si>
    <t>Ostatní armatury kohouty plnicí a vypouštěcí PN 10 do 90°C G 1/2</t>
  </si>
  <si>
    <t>-1956477108</t>
  </si>
  <si>
    <t>734291246</t>
  </si>
  <si>
    <t>Ostatní armatury filtry závitové PN 16 do 130°C přímé s vnitřními závity G 1 1/2</t>
  </si>
  <si>
    <t>1743535653</t>
  </si>
  <si>
    <t>734292716</t>
  </si>
  <si>
    <t>Ostatní armatury kulové kohouty PN 42 do 185°C přímé vnitřní závit G 1 1/4</t>
  </si>
  <si>
    <t>2059346672</t>
  </si>
  <si>
    <t>998734102</t>
  </si>
  <si>
    <t>Přesun hmot pro armatury stanovený z hmotnosti přesunovaného materiálu vodorovná dopravní vzdálenost do 50 m v objektech výšky přes 6 do 12 m</t>
  </si>
  <si>
    <t>-81973305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</si>
  <si>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</si>
  <si>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735</t>
  </si>
  <si>
    <t>Ústřední vytápění - otopná tělesa</t>
  </si>
  <si>
    <t>735151271</t>
  </si>
  <si>
    <t>Otopná tělesa panelová jednodesková PN 1,0 MPa, T do 110°C s jednou přídavnou přestupní plochou výšky tělesa 600 mm stavební délky / výkonu 400 mm / 401 W</t>
  </si>
  <si>
    <t>1759242578</t>
  </si>
  <si>
    <t xml:space="preserve">Poznámka k souboru cen:_x000D_
1. Ceny lze použít pro jakýkoli způsob připojení._x000D_
</t>
  </si>
  <si>
    <t>735151472</t>
  </si>
  <si>
    <t>Otopná tělesa panelová dvoudesková PN 1,0 MPa, T do 110°C s jednou přídavnou přestupní plochou výšky tělesa 600 mm stavební délky / výkonu 500 mm / 644 W</t>
  </si>
  <si>
    <t>-755271470</t>
  </si>
  <si>
    <t>735151578</t>
  </si>
  <si>
    <t>Otopná tělesa panelová dvoudesková PN 1,0 MPa, T do 110°C se dvěma přídavnými přestupními plochami výšky tělesa 600 mm stavební délky / výkonu 1100 mm / 1847 W</t>
  </si>
  <si>
    <t>-1700939264</t>
  </si>
  <si>
    <t>735151580</t>
  </si>
  <si>
    <t>Otopná tělesa panelová dvoudesková PN 1,0 MPa, T do 110°C se dvěma přídavnými přestupními plochami výšky tělesa 600 mm stavební délky / výkonu 1400 mm / 2351 W</t>
  </si>
  <si>
    <t>-114415390</t>
  </si>
  <si>
    <t>735151583</t>
  </si>
  <si>
    <t>Otopná tělesa panelová dvoudesková PN 1,0 MPa, T do 110°C se dvěma přídavnými přestupními plochami výšky tělesa 600 mm stavební délky / výkonu 2000 mm / 3358 W</t>
  </si>
  <si>
    <t>966228338</t>
  </si>
  <si>
    <t>735151821</t>
  </si>
  <si>
    <t>Demontáž otopných těles panelových dvouřadých stavební délky do 1500 mm</t>
  </si>
  <si>
    <t>1045805631</t>
  </si>
  <si>
    <t>735151822</t>
  </si>
  <si>
    <t>Demontáž otopných těles panelových dvouřadých stavební délky přes 1500 do 2820 mm</t>
  </si>
  <si>
    <t>802130398</t>
  </si>
  <si>
    <t>735152112</t>
  </si>
  <si>
    <t>Otopná tělesa panelová VK jednodesková PN 1,0 MPa, T do 110°C bez přídavné přestupní plochy výšky tělesa 300 mm stavební délky / výkonu 500 mm / 168 W</t>
  </si>
  <si>
    <t>2137343376</t>
  </si>
  <si>
    <t>735152113</t>
  </si>
  <si>
    <t>Otopná tělesa panelová VK jednodesková PN 1,0 MPa, T do 110°C bez přídavné přestupní plochy výšky tělesa 300 mm stavební délky / výkonu 600 mm / 198 W</t>
  </si>
  <si>
    <t>1469206755</t>
  </si>
  <si>
    <t>735152171</t>
  </si>
  <si>
    <t>Otopná tělesa panelová VK jednodesková PN 1,0 MPa, T do 110°C bez přídavné přestupní plochy výšky tělesa 600 mm stavební délky / výkonu 400 mm / 242 W</t>
  </si>
  <si>
    <t>1682691561</t>
  </si>
  <si>
    <t>735152273</t>
  </si>
  <si>
    <t>Otopná tělesa panelová VK jednodesková PN 1,0 MPa, T do 110°C s jednou přídavnou přestupní plochou výšky tělesa 600 mm stavební délky / výkonu 600 mm / 601 W</t>
  </si>
  <si>
    <t>-49225652</t>
  </si>
  <si>
    <t>735152471</t>
  </si>
  <si>
    <t>Otopná tělesa panelová VK dvoudesková PN 1,0 MPa, T do 110°C s jednou přídavnou přestupní plochou výšky tělesa 600 mm stavební délky / výkonu 400 mm / 515 W</t>
  </si>
  <si>
    <t>268150190</t>
  </si>
  <si>
    <t>735152472</t>
  </si>
  <si>
    <t>Otopná tělesa panelová VK dvoudesková PN 1,0 MPa, T do 110°C s jednou přídavnou přestupní plochou výšky tělesa 600 mm stavební délky / výkonu 500 mm / 644 W</t>
  </si>
  <si>
    <t>1592395464</t>
  </si>
  <si>
    <t>735152475</t>
  </si>
  <si>
    <t>Otopná tělesa panelová VK dvoudesková PN 1,0 MPa, T do 110°C s jednou přídavnou přestupní plochou výšky tělesa 600 mm stavební délky / výkonu 800 mm / 1030 W</t>
  </si>
  <si>
    <t>664852098</t>
  </si>
  <si>
    <t>735152477</t>
  </si>
  <si>
    <t>Otopná tělesa panelová VK dvoudesková PN 1,0 MPa, T do 110°C s jednou přídavnou přestupní plochou výšky tělesa 600 mm stavební délky / výkonu 1000 mm / 1288 W</t>
  </si>
  <si>
    <t>-973682901</t>
  </si>
  <si>
    <t>735152479</t>
  </si>
  <si>
    <t>Otopná tělesa panelová VK dvoudesková PN 1,0 MPa, T do 110°C s jednou přídavnou přestupní plochou výšky tělesa 600 mm stavební délky / výkonu 1200 mm / 1546 W</t>
  </si>
  <si>
    <t>-397092003</t>
  </si>
  <si>
    <t>735152480</t>
  </si>
  <si>
    <t>Otopná tělesa panelová VK dvoudesková PN 1,0 MPa, T do 110°C s jednou přídavnou přestupní plochou výšky tělesa 600 mm stavební délky / výkonu 1400 mm / 1803 W</t>
  </si>
  <si>
    <t>51604594</t>
  </si>
  <si>
    <t>735152481</t>
  </si>
  <si>
    <t>Otopná tělesa panelová VK dvoudesková PN 1,0 MPa, T do 110°C s jednou přídavnou přestupní plochou výšky tělesa 600 mm stavební délky / výkonu 1600 mm / 2061 W</t>
  </si>
  <si>
    <t>1077527963</t>
  </si>
  <si>
    <t>735152573</t>
  </si>
  <si>
    <t>Otopná tělesa panelová VK dvoudesková PN 1,0 MPa, T do 110°C se dvěma přídavnými přestupními plochami výšky tělesa 600 mm stavební délky / výkonu 600 mm / 1007 W</t>
  </si>
  <si>
    <t>-1617092355</t>
  </si>
  <si>
    <t>735152574</t>
  </si>
  <si>
    <t>Otopná tělesa panelová VK dvoudesková PN 1,0 MPa, T do 110°C se dvěma přídavnými přestupními plochami výšky tělesa 600 mm stavební délky / výkonu 700 mm / 1175 W</t>
  </si>
  <si>
    <t>-767318511</t>
  </si>
  <si>
    <t>735152575</t>
  </si>
  <si>
    <t>Otopná tělesa panelová VK dvoudesková PN 1,0 MPa, T do 110°C se dvěma přídavnými přestupními plochami výšky tělesa 600 mm stavební délky / výkonu 800 mm / 1343 W</t>
  </si>
  <si>
    <t>191377650</t>
  </si>
  <si>
    <t>735152578</t>
  </si>
  <si>
    <t>Otopná tělesa panelová VK dvoudesková PN 1,0 MPa, T do 110°C se dvěma přídavnými přestupními plochami výšky tělesa 600 mm stavební délky / výkonu 1100 mm / 1847 W</t>
  </si>
  <si>
    <t>-1426430140</t>
  </si>
  <si>
    <t>735152579</t>
  </si>
  <si>
    <t>Otopná tělesa panelová VK dvoudesková PN 1,0 MPa, T do 110°C se dvěma přídavnými přestupními plochami výšky tělesa 600 mm stavební délky / výkonu 1200 mm / 2015 W</t>
  </si>
  <si>
    <t>1679514546</t>
  </si>
  <si>
    <t>735152580</t>
  </si>
  <si>
    <t>Otopná tělesa panelová VK dvoudesková PN 1,0 MPa, T do 110°C se dvěma přídavnými přestupními plochami výšky tělesa 600 mm stavební délky / výkonu 1400 mm / 2351 W</t>
  </si>
  <si>
    <t>1583782911</t>
  </si>
  <si>
    <t>735152581</t>
  </si>
  <si>
    <t>Otopná tělesa panelová VK dvoudesková PN 1,0 MPa, T do 110°C se dvěma přídavnými přestupními plochami výšky tělesa 600 mm stavební délky / výkonu 1600 mm / 2686 W</t>
  </si>
  <si>
    <t>-1735952434</t>
  </si>
  <si>
    <t>735152600</t>
  </si>
  <si>
    <t>Otopná tělesa panelová VK dvoudesková PN 1,0 MPa, T do 110°C se dvěma přídavnými přestupními plochami výšky tělesa 900 mm stavební délky / výkonu 1400 mm / 3238 W</t>
  </si>
  <si>
    <t>-424137541</t>
  </si>
  <si>
    <t>735419115</t>
  </si>
  <si>
    <t>Konvektory montáž konvektorů s osazením na hmoždinky, stavební délky do 1600 mm</t>
  </si>
  <si>
    <t>-741995342</t>
  </si>
  <si>
    <t>48455804</t>
  </si>
  <si>
    <t>konvektor elektrický nástěnný  750 W</t>
  </si>
  <si>
    <t>-1071198444</t>
  </si>
  <si>
    <t>735890802</t>
  </si>
  <si>
    <t>Vnitrostaveništní přemístění vybouraných (demontovaných) hmot otopných těles vodorovně do 100 m v objektech výšky přes 6 do 12 m</t>
  </si>
  <si>
    <t>1170527023</t>
  </si>
  <si>
    <t>998735102</t>
  </si>
  <si>
    <t>Přesun hmot pro otopná tělesa stanovený z hmotnosti přesunovaného materiálu vodorovná dopravní vzdálenost do 50 m v objektech výšky přes 6 do 12 m</t>
  </si>
  <si>
    <t>-1140544002</t>
  </si>
  <si>
    <t>HZS22112</t>
  </si>
  <si>
    <t xml:space="preserve">Hodinové zúčtovací sazby profesí PSV provádění stavebních instalací instalatér - Nepředvídané práce </t>
  </si>
  <si>
    <t>-286485055</t>
  </si>
  <si>
    <t>HZS22125</t>
  </si>
  <si>
    <t xml:space="preserve">Hodinové zúčtovací sazby profesí PSV provádění stavebních instalací instalatér odborný - Topná zkouška, regulace </t>
  </si>
  <si>
    <t>1827229966</t>
  </si>
  <si>
    <t>HZS2492</t>
  </si>
  <si>
    <t xml:space="preserve">Hodinové zúčtovací sazby profesí PSV zednické výpomoci a pomocné práce PSV pomocný dělník PSV - zednické výpomoci </t>
  </si>
  <si>
    <t>-2144527757</t>
  </si>
  <si>
    <t>HZS24921</t>
  </si>
  <si>
    <t xml:space="preserve">Hodinové zúčtovací sazby profesí PSV zednické výpomoci a pomocné práce PSV pomocný dělník PSV - Demontáž původního zařízení </t>
  </si>
  <si>
    <t>-1990593441</t>
  </si>
  <si>
    <t xml:space="preserve">200101/D.1.4.2 - Zdravotechnické instalace </t>
  </si>
  <si>
    <t xml:space="preserve">    1 - Zemní práce</t>
  </si>
  <si>
    <t xml:space="preserve">    721 - Zdravotechnika - vnitřní kanalizace</t>
  </si>
  <si>
    <t xml:space="preserve">    722 - Zdravotechnika - vnitřní vodovod</t>
  </si>
  <si>
    <t xml:space="preserve">    723 - Zdravotechnika - vnitřní plynovod</t>
  </si>
  <si>
    <t xml:space="preserve">    725 - Zdravotechnika - zařizovací předměty</t>
  </si>
  <si>
    <t xml:space="preserve">    726 - Zdravotechnika - předstěnové instalace</t>
  </si>
  <si>
    <t>Zemní práce</t>
  </si>
  <si>
    <t>139752101</t>
  </si>
  <si>
    <t>Vykopávka v uzavřených prostorech ručně v hornině třídy těžitelnosti II skupiny 4 a 5</t>
  </si>
  <si>
    <t>-914207878</t>
  </si>
  <si>
    <t xml:space="preserve">Poznámka k souboru cen:_x000D_
1. V cenách jsou započteny náklady na naložení výkopku na dopravní prostředek._x000D_
2. V cenách nejsou započteny náklady na podchycení stavebních konstrukcí a případné odvětrávání pracovního prostoru._x000D_
</t>
  </si>
  <si>
    <t>8*0,6*0,8</t>
  </si>
  <si>
    <t>161102111</t>
  </si>
  <si>
    <t>Svislé přemístění výkopku z kamenouhelných hlušin celková hloubka výkopu přes 1,0 do 2,5 m</t>
  </si>
  <si>
    <t>-1116207056</t>
  </si>
  <si>
    <t xml:space="preserve">Poznámka k souboru cen:_x000D_
1. V ceně jsou započteny i náklady na přemístění do hromad na vzdálenost do 3 m od okraje výkopu nebo s naložení výkopku na dopravní prostředek._x000D_
2. Pro volbu ceny je rozhodující hloubka výkopu._x000D_
</t>
  </si>
  <si>
    <t>162206112</t>
  </si>
  <si>
    <t>Vodorovné přemístění výkopku bez naložení, avšak se složením zemin schopných zúrodnění, na vzdálenost přes 20 do 50 m</t>
  </si>
  <si>
    <t>1446275886</t>
  </si>
  <si>
    <t xml:space="preserve">Poznámka k souboru cen:_x000D_
1. V cenách jsou započteny i náklady na:_x000D_
a) shrnutí výkopku ve výkopišti a hrubé rozhrnutí v násypišti,_x000D_
b) udržování sjízdnosti cest uvnitř násypiště i výkopiště, pokud vrcholky nerovností nejsou vyšší než +- 0,5 m,_x000D_
c) příplatky za jízdu v terénu uvnitř výkopiště i násypiště._x000D_
2. V cenách nejsou započteny náklady na příplatky za jízdu v terénu mimo výkopiště a násypiště._x000D_
</t>
  </si>
  <si>
    <t>174104111</t>
  </si>
  <si>
    <t>Zásyp sypaninou z jakékoliv horniny za portály tunelů s uložením sypaniny ve vrstvách se zhutněním</t>
  </si>
  <si>
    <t>1333607064</t>
  </si>
  <si>
    <t>8*0,6*0,4</t>
  </si>
  <si>
    <t>175111101</t>
  </si>
  <si>
    <t>Obsypání potrubí ručně sypaninou z vhodných hornin třídy těžitelnosti I a II, skupiny 1 až 4 nebo materiálem připraveným podél výkopu ve vzdálenosti do 3 m od jeho kraje pro jakoukoliv hloubku výkopu a míru zhutnění bez prohození sypaniny</t>
  </si>
  <si>
    <t>1588497209</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</si>
  <si>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V cenách nejsou zahrnuty náklady na nakupovanou sypaninu. Tato se oceňuje ve specifikaci._x000D_
</t>
  </si>
  <si>
    <t>8*0,6*0,3</t>
  </si>
  <si>
    <t>58337344</t>
  </si>
  <si>
    <t>štěrkopísek frakce 0/32</t>
  </si>
  <si>
    <t>1087150806</t>
  </si>
  <si>
    <t>2,3*2 'Přepočtené koeficientem množství</t>
  </si>
  <si>
    <t>175111109</t>
  </si>
  <si>
    <t>Obsypání potrubí ručně sypaninou z vhodných hornin třídy těžitelnosti I a II, skupiny 1 až 4 nebo materiálem připraveným podél výkopu ve vzdálenosti do 3 m od jeho kraje pro jakoukoliv hloubku výkopu a míru zhutnění Příplatek k ceně za prohození sypaniny</t>
  </si>
  <si>
    <t>1866450679</t>
  </si>
  <si>
    <t>612135101</t>
  </si>
  <si>
    <t>Hrubá výplň rýh maltou jakékoli šířky rýhy ve stěnách</t>
  </si>
  <si>
    <t>-1812727316</t>
  </si>
  <si>
    <t xml:space="preserve">Poznámka k souboru cen:_x000D_
1. V cenách nejsou započteny náklady na omítku rýh, tyto se ocení příšlušnými cenami tohoto katalogu._x000D_
</t>
  </si>
  <si>
    <t>631312141</t>
  </si>
  <si>
    <t>Doplnění dosavadních mazanin prostým betonem s dodáním hmot, bez potěru, plochy jednotlivě rýh v dosavadních mazaninách</t>
  </si>
  <si>
    <t>1393965074</t>
  </si>
  <si>
    <t>8*0,6*0,15</t>
  </si>
  <si>
    <t>974031142</t>
  </si>
  <si>
    <t>Vysekání rýh ve zdivu cihelném na maltu vápennou nebo vápenocementovou do hl. 70 mm a šířky do 70 mm</t>
  </si>
  <si>
    <t>1124697974</t>
  </si>
  <si>
    <t>974031145</t>
  </si>
  <si>
    <t>Vysekání rýh ve zdivu cihelném na maltu vápennou nebo vápenocementovou do hl. 70 mm a šířky do 200 mm</t>
  </si>
  <si>
    <t>284310600</t>
  </si>
  <si>
    <t>974031164</t>
  </si>
  <si>
    <t>Vysekání rýh ve zdivu cihelném na maltu vápennou nebo vápenocementovou do hl. 150 mm a šířky do 150 mm</t>
  </si>
  <si>
    <t>98742575</t>
  </si>
  <si>
    <t>-641968156</t>
  </si>
  <si>
    <t>1260383340</t>
  </si>
  <si>
    <t>836355836</t>
  </si>
  <si>
    <t>4,551*19 'Přepočtené koeficientem množství</t>
  </si>
  <si>
    <t>1287249033</t>
  </si>
  <si>
    <t>721</t>
  </si>
  <si>
    <t>Zdravotechnika - vnitřní kanalizace</t>
  </si>
  <si>
    <t>721100906</t>
  </si>
  <si>
    <t>Opravy potrubí hrdlového přetěsnění hrdla odpadního potrubí přes 100 do DN 200</t>
  </si>
  <si>
    <t>1846001363</t>
  </si>
  <si>
    <t>721110963</t>
  </si>
  <si>
    <t>Opravy odpadního potrubí kameninového propojení dosavadního potrubí DN 150</t>
  </si>
  <si>
    <t>735062660</t>
  </si>
  <si>
    <t>721140917</t>
  </si>
  <si>
    <t>Opravy odpadního potrubí litinového propojení dosavadního potrubí DN 150</t>
  </si>
  <si>
    <t>1266231782</t>
  </si>
  <si>
    <t>721171803</t>
  </si>
  <si>
    <t>Demontáž potrubí z novodurových trub odpadních nebo připojovacích do D 75</t>
  </si>
  <si>
    <t>-444833579</t>
  </si>
  <si>
    <t xml:space="preserve">Poznámka k souboru cen:_x000D_
1. Demontáž plstěných pásů se oceňuje cenami souboru cen 722 18-18 Demontáž plstěných pásů z trub, části B 02._x000D_
</t>
  </si>
  <si>
    <t>721171808</t>
  </si>
  <si>
    <t>Demontáž potrubí z novodurových trub odpadních nebo připojovacích přes 75 do D 114</t>
  </si>
  <si>
    <t>918268337</t>
  </si>
  <si>
    <t>721171916</t>
  </si>
  <si>
    <t>Opravy odpadního potrubí plastového propojení dosavadního potrubí DN 125</t>
  </si>
  <si>
    <t>-1344789887</t>
  </si>
  <si>
    <t>721171917</t>
  </si>
  <si>
    <t>Opravy odpadního potrubí plastového propojení dosavadního potrubí DN 160</t>
  </si>
  <si>
    <t>1729017175</t>
  </si>
  <si>
    <t>721173401</t>
  </si>
  <si>
    <t>Potrubí z trub PVC SN4 svodné (ležaté) DN 110</t>
  </si>
  <si>
    <t>-592374086</t>
  </si>
  <si>
    <t xml:space="preserve">Poznámka k souboru cen:_x000D_
1. Cenami -3315 až -3317 se oceňuje svislé potrubí od střešního vtoku po čisticí kus._x000D_
</t>
  </si>
  <si>
    <t>721173402</t>
  </si>
  <si>
    <t>Potrubí z trub PVC SN4 svodné (ležaté) DN 125</t>
  </si>
  <si>
    <t>1929981085</t>
  </si>
  <si>
    <t>721174024</t>
  </si>
  <si>
    <t>Potrubí z trub polypropylenových odpadní (svislé) DN 75</t>
  </si>
  <si>
    <t>455287476</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</si>
  <si>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</si>
  <si>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721174025</t>
  </si>
  <si>
    <t>Potrubí z trub polypropylenových odpadní (svislé) DN 110</t>
  </si>
  <si>
    <t>-1286934918</t>
  </si>
  <si>
    <t>721174026</t>
  </si>
  <si>
    <t>Potrubí z trub polypropylenových odpadní (svislé) DN 125</t>
  </si>
  <si>
    <t>-263991213</t>
  </si>
  <si>
    <t>721174027</t>
  </si>
  <si>
    <t>Potrubí z trub polypropylenových odpadní (svislé) DN 160</t>
  </si>
  <si>
    <t>-1371471624</t>
  </si>
  <si>
    <t>721174042</t>
  </si>
  <si>
    <t>Potrubí z trub polypropylenových připojovací DN 40</t>
  </si>
  <si>
    <t>120453869</t>
  </si>
  <si>
    <t>721174043</t>
  </si>
  <si>
    <t>Potrubí z trub polypropylenových připojovací DN 50</t>
  </si>
  <si>
    <t>-389413472</t>
  </si>
  <si>
    <t>721174045</t>
  </si>
  <si>
    <t>Potrubí z trub polypropylenových připojovací DN 110</t>
  </si>
  <si>
    <t>-678727642</t>
  </si>
  <si>
    <t>721194104</t>
  </si>
  <si>
    <t>Vyměření přípojek na potrubí vyvedení a upevnění odpadních výpustek DN 40</t>
  </si>
  <si>
    <t>-434082007</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</si>
  <si>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</si>
  <si>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721194105</t>
  </si>
  <si>
    <t>Vyměření přípojek na potrubí vyvedení a upevnění odpadních výpustek DN 50</t>
  </si>
  <si>
    <t>1979664724</t>
  </si>
  <si>
    <t>721194109</t>
  </si>
  <si>
    <t>Vyměření přípojek na potrubí vyvedení a upevnění odpadních výpustek DN 100</t>
  </si>
  <si>
    <t>1015200448</t>
  </si>
  <si>
    <t>721273153</t>
  </si>
  <si>
    <t>Ventilační hlavice z polypropylenu (PP) DN 110</t>
  </si>
  <si>
    <t>39254693</t>
  </si>
  <si>
    <t>721274126</t>
  </si>
  <si>
    <t>Ventily přivzdušňovací odpadních potrubí vnitřní DN 110</t>
  </si>
  <si>
    <t>725783420</t>
  </si>
  <si>
    <t>721290111</t>
  </si>
  <si>
    <t>Zkouška těsnosti kanalizace v objektech vodou do DN 125</t>
  </si>
  <si>
    <t>1532516865</t>
  </si>
  <si>
    <t xml:space="preserve">Poznámka k souboru cen:_x000D_
1. V ceně -0123 není započteno dodání média; jeho dodávka se oceňuje ve specifikaci._x000D_
</t>
  </si>
  <si>
    <t>721290112</t>
  </si>
  <si>
    <t>Zkouška těsnosti kanalizace v objektech vodou DN 150 nebo DN 200</t>
  </si>
  <si>
    <t>-1894749197</t>
  </si>
  <si>
    <t>721290822</t>
  </si>
  <si>
    <t>Vnitrostaveništní přemístění vybouraných (demontovaných) hmot vnitřní kanalizace vodorovně do 100 m v objektech výšky přes 6 do 12 m</t>
  </si>
  <si>
    <t>-1566904370</t>
  </si>
  <si>
    <t>721300922</t>
  </si>
  <si>
    <t>Pročištění ležatých svodů do DN 300</t>
  </si>
  <si>
    <t>1523171515</t>
  </si>
  <si>
    <t>998721102</t>
  </si>
  <si>
    <t>Přesun hmot pro vnitřní kanalizace stanovený z hmotnosti přesunovaného materiálu vodorovná dopravní vzdálenost do 50 m v objektech výšky přes 6 do 12 m</t>
  </si>
  <si>
    <t>1736060762</t>
  </si>
  <si>
    <t>722</t>
  </si>
  <si>
    <t>Zdravotechnika - vnitřní vodovod</t>
  </si>
  <si>
    <t>722170804</t>
  </si>
  <si>
    <t>Demontáž rozvodů vody z plastů přes 25 do Ø 50 mm</t>
  </si>
  <si>
    <t>1679620302</t>
  </si>
  <si>
    <t>722174002</t>
  </si>
  <si>
    <t>Potrubí z plastových trubek z polypropylenu (PPR) svařovaných polyfuzně PN 16 (SDR 7,4) D 20 x 2,8</t>
  </si>
  <si>
    <t>234862013</t>
  </si>
  <si>
    <t xml:space="preserve">Poznámka k souboru cen:_x000D_
1. V cenách -4001 až -4088 jsou započteny náklady na montáž a dodávku potrubí a tvarovek._x000D_
</t>
  </si>
  <si>
    <t>722174003</t>
  </si>
  <si>
    <t>Potrubí z plastových trubek z polypropylenu (PPR) svařovaných polyfuzně PN 16 (SDR 7,4) D 25 x 3,5</t>
  </si>
  <si>
    <t>1120595606</t>
  </si>
  <si>
    <t>722174004</t>
  </si>
  <si>
    <t>Potrubí z plastových trubek z polypropylenu (PPR) svařovaných polyfuzně PN 16 (SDR 7,4) D 32 x 4,4</t>
  </si>
  <si>
    <t>-1253755132</t>
  </si>
  <si>
    <t>722174004.FVP</t>
  </si>
  <si>
    <t>Potrubí vodovodní plastové PPR svar polyfuze PN 16 D 32 x 4,4 mm-odvod kondenzátu od klima jednotek</t>
  </si>
  <si>
    <t>594592231</t>
  </si>
  <si>
    <t>722174022</t>
  </si>
  <si>
    <t>Potrubí z plastových trubek z polypropylenu (PPR) svařovaných polyfuzně PN 20 (SDR 6) D 20 x 3,4</t>
  </si>
  <si>
    <t>-765810184</t>
  </si>
  <si>
    <t>722174024</t>
  </si>
  <si>
    <t>Potrubí z plastových trubek z polypropylenu (PPR) svařovaných polyfuzně PN 20 (SDR 6) D 32 x 5,4</t>
  </si>
  <si>
    <t>1283381766</t>
  </si>
  <si>
    <t>722174025</t>
  </si>
  <si>
    <t>Potrubí z plastových trubek z polypropylenu (PPR) svařovaných polyfuzně PN 20 (SDR 6) D 40 x 6,7</t>
  </si>
  <si>
    <t>664179875</t>
  </si>
  <si>
    <t>722181211</t>
  </si>
  <si>
    <t>Ochrana potrubí termoizolačními trubicemi z pěnového polyetylenu PE přilepenými v příčných a podélných spojích, tloušťky izolace do 6 mm, vnitřního průměru izolace DN do 22 mm</t>
  </si>
  <si>
    <t>1910393243</t>
  </si>
  <si>
    <t>722181212</t>
  </si>
  <si>
    <t>Ochrana potrubí termoizolačními trubicemi z pěnového polyetylenu PE přilepenými v příčných a podélných spojích, tloušťky izolace do 6 mm, vnitřního průměru izolace DN přes 22 do 32 mm</t>
  </si>
  <si>
    <t>1258037360</t>
  </si>
  <si>
    <t>722181221</t>
  </si>
  <si>
    <t>Ochrana potrubí termoizolačními trubicemi z pěnového polyetylenu PE přilepenými v příčných a podélných spojích, tloušťky izolace přes 6 do 9 mm, vnitřního průměru izolace DN do 22 mm</t>
  </si>
  <si>
    <t>1560057318</t>
  </si>
  <si>
    <t>722181231</t>
  </si>
  <si>
    <t>Ochrana potrubí termoizolačními trubicemi z pěnového polyetylenu PE přilepenými v příčných a podélných spojích, tloušťky izolace přes 9 do 13 mm, vnitřního průměru izolace DN do 22 mm</t>
  </si>
  <si>
    <t>-519507843</t>
  </si>
  <si>
    <t>722181232</t>
  </si>
  <si>
    <t>Ochrana potrubí termoizolačními trubicemi z pěnového polyetylenu PE přilepenými v příčných a podélných spojích, tloušťky izolace přes 9 do 13 mm, vnitřního průměru izolace DN přes 22 do 45 mm</t>
  </si>
  <si>
    <t>-2128679355</t>
  </si>
  <si>
    <t>722182013</t>
  </si>
  <si>
    <t>Podpůrný žlab pro potrubí průměru D 32</t>
  </si>
  <si>
    <t>-1629180287</t>
  </si>
  <si>
    <t xml:space="preserve">Poznámka k souboru cen:_x000D_
1. V cenách jsou započítány náklady na dodávku a montáž podpůrného žlabu._x000D_
2. Ceny neobsahují náklady na zavěšení potrubí, ty jsou zahrnuty v cenách potrubí._x000D_
</t>
  </si>
  <si>
    <t>722182014</t>
  </si>
  <si>
    <t>Podpůrný žlab pro potrubí průměru D 40</t>
  </si>
  <si>
    <t>1309709672</t>
  </si>
  <si>
    <t>722190401</t>
  </si>
  <si>
    <t>Zřízení přípojek na potrubí vyvedení a upevnění výpustek do DN 25</t>
  </si>
  <si>
    <t>-1943371205</t>
  </si>
  <si>
    <t xml:space="preserve">Poznámka k souboru cen:_x000D_
1. Cenami -0401 až -0403 se oceňuje vyvedení a upevnění výpustek zařizovacích předmětů a výtokových armatur._x000D_
2. Potrubí vodovodních přípojek k zařizovacím předmětům, výtokovým armaturám, případně strojům a zařízením se oceňuje příslušnými cenami potrubí jako rozvod._x000D_
</t>
  </si>
  <si>
    <t>722220111</t>
  </si>
  <si>
    <t>Armatury s jedním závitem nástěnky pro výtokový ventil G 1/2</t>
  </si>
  <si>
    <t>2126410085</t>
  </si>
  <si>
    <t xml:space="preserve">Poznámka k souboru cen:_x000D_
1. Cenami -9101 až -9106 nelze oceňovat montáž nástěnek._x000D_
2. V cenách –0111 až -0122 je započteno i vyvedení a upevnění výpustek._x000D_
</t>
  </si>
  <si>
    <t>722220121</t>
  </si>
  <si>
    <t>Armatury s jedním závitem nástěnky pro baterii G 1/2</t>
  </si>
  <si>
    <t>pár</t>
  </si>
  <si>
    <t>1905145351</t>
  </si>
  <si>
    <t>722220852</t>
  </si>
  <si>
    <t>Demontáž armatur závitových s jedním závitem přes 3/4 do G 5/4</t>
  </si>
  <si>
    <t>957408500</t>
  </si>
  <si>
    <t>722224115</t>
  </si>
  <si>
    <t>Armatury s jedním závitem kohouty plnicí a vypouštěcí PN 10 G 1/2</t>
  </si>
  <si>
    <t>672799583</t>
  </si>
  <si>
    <t>722231072</t>
  </si>
  <si>
    <t>Armatury se dvěma závity klapky zpětné mosazné PN 10 do 110°C G 1/2</t>
  </si>
  <si>
    <t>-500848989</t>
  </si>
  <si>
    <t>722231221</t>
  </si>
  <si>
    <t>Armatury se dvěma závity ventily pojistné k bojleru mosazné PN 6 do 100°C G 1/2</t>
  </si>
  <si>
    <t>-1469467199</t>
  </si>
  <si>
    <t>722232043</t>
  </si>
  <si>
    <t>Armatury se dvěma závity kulové kohouty PN 42 do 185 °C přímé vnitřní závit G 1/2</t>
  </si>
  <si>
    <t>-974362495</t>
  </si>
  <si>
    <t>722250133</t>
  </si>
  <si>
    <t>Požární příslušenství a armatury hydrantový systém s tvarově stálou hadicí celoplechový D 25 x 30 m</t>
  </si>
  <si>
    <t>832434865</t>
  </si>
  <si>
    <t>722290226</t>
  </si>
  <si>
    <t>Zkoušky, proplach a desinfekce vodovodního potrubí zkoušky těsnosti vodovodního potrubí závitového do DN 50</t>
  </si>
  <si>
    <t>-411525680</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</si>
  <si>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</si>
  <si>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722290234</t>
  </si>
  <si>
    <t>Zkoušky, proplach a desinfekce vodovodního potrubí proplach a desinfekce vodovodního potrubí do DN 80</t>
  </si>
  <si>
    <t>-222251735</t>
  </si>
  <si>
    <t>722290822</t>
  </si>
  <si>
    <t>Vnitrostaveništní přemístění vybouraných (demontovaných) hmot vnitřní vodovod vodorovně do 100 m v objektech výšky přes 6 do 12 m</t>
  </si>
  <si>
    <t>690618853</t>
  </si>
  <si>
    <t>998722102</t>
  </si>
  <si>
    <t>Přesun hmot pro vnitřní vodovod stanovený z hmotnosti přesunovaného materiálu vodorovná dopravní vzdálenost do 50 m v objektech výšky přes 6 do 12 m</t>
  </si>
  <si>
    <t>-357796542</t>
  </si>
  <si>
    <t>723</t>
  </si>
  <si>
    <t>Zdravotechnika - vnitřní plynovod</t>
  </si>
  <si>
    <t>723150802</t>
  </si>
  <si>
    <t>Demontáž potrubí svařovaného z ocelových trubek hladkých přes 32 do Ø 44,5</t>
  </si>
  <si>
    <t>408608625</t>
  </si>
  <si>
    <t>723160805</t>
  </si>
  <si>
    <t>Demontáž přípojek k plynoměrům spojovaných na závit bez ochozu G 5/4</t>
  </si>
  <si>
    <t>-19704221</t>
  </si>
  <si>
    <t xml:space="preserve">Poznámka k souboru cen:_x000D_
1. V cenách -0804 až -0825 není započteno zazátkování přívodního plynového potrubí; tyto práce se oceňují cenou 722 13-0901 Zazátkování vývodu, části C 02._x000D_
</t>
  </si>
  <si>
    <t>723160832</t>
  </si>
  <si>
    <t>Demontáž přípojek k plynoměrům rozpěrek G 5/4</t>
  </si>
  <si>
    <t>1382409972</t>
  </si>
  <si>
    <t>723260802</t>
  </si>
  <si>
    <t>Demontáž plynoměrů maximální průtok Q (m3/hod) do 65 m3/h</t>
  </si>
  <si>
    <t>-1118549424</t>
  </si>
  <si>
    <t>723290822</t>
  </si>
  <si>
    <t>Vnitrostaveništní přemítění vybouraných (demontovaných) hmot vnitřní plynovod vodorovně do 100 m v objektech výšky přes 6 do 12 m</t>
  </si>
  <si>
    <t>-1197737392</t>
  </si>
  <si>
    <t>998723102</t>
  </si>
  <si>
    <t>Přesun hmot pro vnitřní plynovod stanovený z hmotnosti přesunovaného materiálu vodorovná dopravní vzdálenost do 50 m v objektech výšky přes 6 do 12 m</t>
  </si>
  <si>
    <t>-1731753282</t>
  </si>
  <si>
    <t>725</t>
  </si>
  <si>
    <t>Zdravotechnika - zařizovací předměty</t>
  </si>
  <si>
    <t>725110814</t>
  </si>
  <si>
    <t>Demontáž klozetů odsávacích nebo kombinačních</t>
  </si>
  <si>
    <t>-1428088501</t>
  </si>
  <si>
    <t>725111132</t>
  </si>
  <si>
    <t>Zařízení záchodů splachovače nádržkové plastové nízkopoložené nebo vysokopoložené</t>
  </si>
  <si>
    <t>716995955</t>
  </si>
  <si>
    <t xml:space="preserve">Poznámka k souboru cen:_x000D_
1. V cenách -1351, -1361 není započten napájecí zdroj._x000D_
2. V cenách jsou započtená klozetová sedátka._x000D_
</t>
  </si>
  <si>
    <t>725112022</t>
  </si>
  <si>
    <t>Zařízení záchodů klozety keramické závěsné na nosné stěny s hlubokým splachováním odpad vodorovný- pro invalidy l=700mm</t>
  </si>
  <si>
    <t>806125319</t>
  </si>
  <si>
    <t>725112171</t>
  </si>
  <si>
    <t>Zařízení záchodů kombi klozety s hlubokým splachováním odpad vodorovný</t>
  </si>
  <si>
    <t>1466567813</t>
  </si>
  <si>
    <t>725210821</t>
  </si>
  <si>
    <t>Demontáž umyvadel bez výtokových armatur umyvadel</t>
  </si>
  <si>
    <t>-934060202</t>
  </si>
  <si>
    <t>725211602</t>
  </si>
  <si>
    <t>Umyvadla keramická bílá bez výtokových armatur připevněná na stěnu šrouby bez sloupu nebo krytu na sifon 550 mm</t>
  </si>
  <si>
    <t>977064356</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</si>
  <si>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</si>
  <si>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725211681</t>
  </si>
  <si>
    <t>Umyvadla keramická bílá bez výtokových armatur připevněná na stěnu šrouby zdravotní bílá 640 mm</t>
  </si>
  <si>
    <t>901727421</t>
  </si>
  <si>
    <t>725241112</t>
  </si>
  <si>
    <t>Sprchové vaničky akrylátové čtvercové 900x900 mm</t>
  </si>
  <si>
    <t>-841550520</t>
  </si>
  <si>
    <t xml:space="preserve">Poznámka k souboru cen:_x000D_
1. V cenách -1111-1112 a -1212-1213 nejsou započteny náklady na podezdívky vaniček, tyto se oceňují cenami 278 23-11.. Podezdívka (základ) cihelná_x000D_
2. V cenách -1111-1112 a -1212-1213 nejsou započteny náklady na obezdívky vaniček, tyto se oceňují cenami 346 24-43.. Obezdívka koupelnových van_x000D_
3. V ceně -1901 nejsou započteny náklady na dodání sprchové vaničky_x000D_
</t>
  </si>
  <si>
    <t>725244103</t>
  </si>
  <si>
    <t>Sprchové dveře a zástěny dveře sprchové do niky rámové se skleněnou výplní tl. 5 mm otvíravé jednokřídlové, na vaničku šířky 900 mm</t>
  </si>
  <si>
    <t>-689334486</t>
  </si>
  <si>
    <t xml:space="preserve">Poznámka k souboru cen:_x000D_
1. V cenách -4904-4907 nejsou započteny náklady na dodání sprchových dveří a zástěn._x000D_
</t>
  </si>
  <si>
    <t>725291703</t>
  </si>
  <si>
    <t>Doplňky zařízení koupelen a záchodů smaltované madla rovná, délky 500 mm</t>
  </si>
  <si>
    <t>1708636479</t>
  </si>
  <si>
    <t>725291711</t>
  </si>
  <si>
    <t>Doplňky zařízení koupelen a záchodů smaltované madla krakorcová, délky 550 mm</t>
  </si>
  <si>
    <t>-658503100</t>
  </si>
  <si>
    <t>725291712</t>
  </si>
  <si>
    <t>Doplňky zařízení koupelen a záchodů smaltované madla krakorcová, délky 834 mm</t>
  </si>
  <si>
    <t>-1525680695</t>
  </si>
  <si>
    <t>725291722</t>
  </si>
  <si>
    <t>Doplňky zařízení koupelen a záchodů smaltované madla krakorcová sklopná, délky 834 mm</t>
  </si>
  <si>
    <t>-926333170</t>
  </si>
  <si>
    <t>725310823</t>
  </si>
  <si>
    <t>Demontáž dřezů jednodílných bez výtokových armatur vestavěných v kuchyňských sestavách</t>
  </si>
  <si>
    <t>-1408172116</t>
  </si>
  <si>
    <t>725330820</t>
  </si>
  <si>
    <t>Demontáž výlevek bez výtokových armatur a bez nádrže a splachovacího potrubí diturvitových</t>
  </si>
  <si>
    <t>-1372941696</t>
  </si>
  <si>
    <t>725331111</t>
  </si>
  <si>
    <t>Výlevky bez výtokových armatur a splachovací nádrže keramické se sklopnou plastovou mřížkou 425 mm</t>
  </si>
  <si>
    <t>-1078188752</t>
  </si>
  <si>
    <t>725532101</t>
  </si>
  <si>
    <t>Elektrické ohřívače zásobníkové beztlakové přepadové akumulační s pojistným ventilem závěsné svislé objem nádrže (příkon) 10 l (2,0 kW)</t>
  </si>
  <si>
    <t>240408539</t>
  </si>
  <si>
    <t xml:space="preserve">Poznámka k souboru cen:_x000D_
1. V cenách -1101 až -2220 a -9201 až -9206 je započteno upevnění zásobníků na příčky tl. 15 cm, na zdi a na nosné konstrukce. Osazení nosné konstrukce se oceňuje cenami katalogu 800-767 Konstrukce zámečnické._x000D_
</t>
  </si>
  <si>
    <t>725532114</t>
  </si>
  <si>
    <t>Elektrické ohřívače zásobníkové beztlakové přepadové akumulační s pojistným ventilem závěsné svislé objem nádrže (příkon) 80 l (3,0 kW) rychloohřev 220V</t>
  </si>
  <si>
    <t>-536700722</t>
  </si>
  <si>
    <t>725590812</t>
  </si>
  <si>
    <t>Vnitrostaveništní přemístění vybouraných (demontovaných) hmot zařizovacích předmětů vodorovně do 100 m v objektech výšky přes 6 do 12 m</t>
  </si>
  <si>
    <t>497187101</t>
  </si>
  <si>
    <t>725813112</t>
  </si>
  <si>
    <t>Ventily rohové bez připojovací trubičky nebo flexi hadičky pračkové G 1/2</t>
  </si>
  <si>
    <t>1608610339</t>
  </si>
  <si>
    <t>725819401</t>
  </si>
  <si>
    <t>Ventily montáž ventilů ostatních typů rohových s připojovací trubičkou G 1/2</t>
  </si>
  <si>
    <t>-2067207856</t>
  </si>
  <si>
    <t>725819402</t>
  </si>
  <si>
    <t>Ventily montáž ventilů ostatních typů rohových bez připojovací trubičky G 1/2</t>
  </si>
  <si>
    <t>1405787787</t>
  </si>
  <si>
    <t>55141002</t>
  </si>
  <si>
    <t>ventil kulový rohový s filtrem 1/2"x3/8" s celokovovým kulatým designem</t>
  </si>
  <si>
    <t>-528259151</t>
  </si>
  <si>
    <t>725820802</t>
  </si>
  <si>
    <t>Demontáž baterií stojánkových do 1 otvoru</t>
  </si>
  <si>
    <t>-100235698</t>
  </si>
  <si>
    <t>725821312</t>
  </si>
  <si>
    <t>Baterie dřezové nástěnné pákové s otáčivým kulatým ústím a délkou ramínka 300 mm</t>
  </si>
  <si>
    <t>-492632407</t>
  </si>
  <si>
    <t xml:space="preserve">Poznámka k souboru cen:_x000D_
1. V ceně -1422 není započten napájecí zdroj._x000D_
</t>
  </si>
  <si>
    <t>725821325</t>
  </si>
  <si>
    <t>Baterie dřezové stojánkové pákové s otáčivým ústím a délkou ramínka 220 mm</t>
  </si>
  <si>
    <t>-1613077755</t>
  </si>
  <si>
    <t>725822611</t>
  </si>
  <si>
    <t>Baterie umyvadlové stojánkové pákové bez výpusti</t>
  </si>
  <si>
    <t>2083442866</t>
  </si>
  <si>
    <t xml:space="preserve">Poznámka k souboru cen:_x000D_
1. V cenách –2654, 56, -9101-9202 není započten napájecí zdroj._x000D_
</t>
  </si>
  <si>
    <t>55145002</t>
  </si>
  <si>
    <t>kompletní sprchový set 050/1,0</t>
  </si>
  <si>
    <t>sada</t>
  </si>
  <si>
    <t>1873781668</t>
  </si>
  <si>
    <t>725841332</t>
  </si>
  <si>
    <t>Baterie sprchové podomítkové (zápustné) s přepínačem a pohyblivým držákem</t>
  </si>
  <si>
    <t>379444814</t>
  </si>
  <si>
    <t xml:space="preserve">Poznámka k souboru cen:_x000D_
1. V cenách –1353-54 není započten napájecí zdroj._x000D_
</t>
  </si>
  <si>
    <t>725860811</t>
  </si>
  <si>
    <t>Demontáž zápachových uzávěrek pro zařizovací předměty jednoduchých</t>
  </si>
  <si>
    <t>-279149505</t>
  </si>
  <si>
    <t>725861101</t>
  </si>
  <si>
    <t>Zápachové uzávěrky zařizovacích předmětů pro umyvadla DN 32</t>
  </si>
  <si>
    <t>1104962871</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</si>
  <si>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</si>
  <si>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725861312</t>
  </si>
  <si>
    <t>Zápachové uzávěrky zařizovacích předmětů pro umyvadla podomítkové DN 40/50</t>
  </si>
  <si>
    <t>-1033525084</t>
  </si>
  <si>
    <t>725862113</t>
  </si>
  <si>
    <t>Zápachové uzávěrky zařizovacích předmětů pro dřezy s přípojkou pro pračku nebo myčku DN 40/50</t>
  </si>
  <si>
    <t>557948972</t>
  </si>
  <si>
    <t>725865311</t>
  </si>
  <si>
    <t>Zápachové uzávěrky zařizovacích předmětů pro vany sprchových koutů s kulovým kloubem na odtoku DN 40/50</t>
  </si>
  <si>
    <t>-1703171785</t>
  </si>
  <si>
    <t>55161837</t>
  </si>
  <si>
    <t>uzávěrka zápachová kondenzační -bílá DN 40</t>
  </si>
  <si>
    <t>1910378845</t>
  </si>
  <si>
    <t>725869203</t>
  </si>
  <si>
    <t>Zápachové uzávěrky zařizovacích předmětů montáž zápachových uzávěrek dřezových jednodílných DN 40</t>
  </si>
  <si>
    <t>-1637839867</t>
  </si>
  <si>
    <t>725980121</t>
  </si>
  <si>
    <t>Dvířka 15/15</t>
  </si>
  <si>
    <t>-1934527062</t>
  </si>
  <si>
    <t>727111207</t>
  </si>
  <si>
    <t>Protipožární trubní ucpávky plastové potrubí prostup stropem tloušťky 150 mm požární odolnost EI 60-120 D 76</t>
  </si>
  <si>
    <t>-458235336</t>
  </si>
  <si>
    <t xml:space="preserve">Poznámka k souboru cen:_x000D_
1. V cenách -1111 až 1119, -1131 až 1219, -1321 až 1419 je započtena tloušťka vyplňované spáry 15mm a šířka 20 mm._x000D_
2. V cenách -1301 až 1319, -1421 až 1429 je započtena tloušťka vyplňované spáry 25mm a šířka 15 mm._x000D_
3. V cenách -1121 až 1129, -1221 až 1229, -1501 až 1509 je započtena tloušťka vyplňované spáry 15-20 mm._x000D_
4. V cenách -1111 až 1119, -1131 až 1219, -1321 až 1419 je započteno opláštění potrubí minerální vlnou tloušťky 35mm._x000D_
5. V cenách -1121 až 1129, -1221 až 1229 je započteno opláštění potrubí minerální vlnou tloušťky 32mm._x000D_
6. V cenách -1301 až 1319, -1421 až 1429 je započteno opláštění potrubí minerální vlnou tloušťky 20mm._x000D_
</t>
  </si>
  <si>
    <t>727111209</t>
  </si>
  <si>
    <t>Protipožární trubní ucpávky plastové potrubí prostup stropem tloušťky 150 mm požární odolnost EI 60-120 D 110</t>
  </si>
  <si>
    <t>-699524062</t>
  </si>
  <si>
    <t>998725102</t>
  </si>
  <si>
    <t>Přesun hmot pro zařizovací předměty stanovený z hmotnosti přesunovaného materiálu vodorovná dopravní vzdálenost do 50 m v objektech výšky přes 6 do 12 m</t>
  </si>
  <si>
    <t>-1352376012</t>
  </si>
  <si>
    <t>726</t>
  </si>
  <si>
    <t>Zdravotechnika - předstěnové instalace</t>
  </si>
  <si>
    <t>726111031</t>
  </si>
  <si>
    <t>Předstěnové instalační systémy pro zazdění do masivních zděných konstrukcí pro závěsné klozety ovládání zepředu, stavební výška 1080 mm</t>
  </si>
  <si>
    <t>1548516397</t>
  </si>
  <si>
    <t xml:space="preserve">Poznámka k souboru cen:_x000D_
1. V cenách -1031, -1032 jsou započteny náklady na dodání ovládacích tlačítek._x000D_
2. V cenách -1202 až -1204 nejsou započteny náklady na dodání ovládacích tlačítek._x000D_
3. V cenách nejsou započteny náklady na dodávku zařizovacích předmětů._x000D_
</t>
  </si>
  <si>
    <t>998726111</t>
  </si>
  <si>
    <t>Přesun hmot pro instalační prefabrikáty stanovený z hmotnosti přesunovaného materiálu vodorovná dopravní vzdálenost do 50 m v objektech výšky do 6 m</t>
  </si>
  <si>
    <t>1729467845</t>
  </si>
  <si>
    <t>HZS22111</t>
  </si>
  <si>
    <t xml:space="preserve">Hodinové zúčtovací sazby profesí PSV provádění stavebních instalací instalatér - nepředvídané práce </t>
  </si>
  <si>
    <t>-340046857</t>
  </si>
  <si>
    <t>HZS2491</t>
  </si>
  <si>
    <t>Hodinové zúčtovací sazby profesí PSV zednické výpomoci a pomocné práce PSV dělník zednických výpomocí</t>
  </si>
  <si>
    <t>998762403</t>
  </si>
  <si>
    <t xml:space="preserve">200101/D.1.4.3 - Vzduchotechnika </t>
  </si>
  <si>
    <t xml:space="preserve">    751 - Vzduchotechnika</t>
  </si>
  <si>
    <t>751</t>
  </si>
  <si>
    <t>Vzduchotechnika</t>
  </si>
  <si>
    <t>751122051</t>
  </si>
  <si>
    <t>Montáž ventilátoru radiálního nízkotlakého podhledového základního, průměru do 100 mm</t>
  </si>
  <si>
    <t>-1181391223</t>
  </si>
  <si>
    <t>751133011</t>
  </si>
  <si>
    <t>Montáž ventilátoru diagonálního nízkotlakého potrubního , průměru do 100 mm</t>
  </si>
  <si>
    <t>1821475678</t>
  </si>
  <si>
    <t>751311115</t>
  </si>
  <si>
    <t>Montáž vyústí čtyřhranné do kruhového potrubí, průřezu přes 0,200 do 0,250 m2</t>
  </si>
  <si>
    <t>1111253449</t>
  </si>
  <si>
    <t>751366011</t>
  </si>
  <si>
    <t>Montáž filtrů kazetového, na potrubí, průměru do 100 mm</t>
  </si>
  <si>
    <t>1930917433</t>
  </si>
  <si>
    <t>751398024</t>
  </si>
  <si>
    <t>Montáž ostatních zařízení větrací mřížky stěnové, průřezu přes 0,150 do 0,200 m2</t>
  </si>
  <si>
    <t>-868634964</t>
  </si>
  <si>
    <t>751398041</t>
  </si>
  <si>
    <t>Montáž ostatních zařízení protidešťové žaluzie nebo žaluziové klapky na kruhové potrubí, průměru do 300 mm</t>
  </si>
  <si>
    <t>636371973</t>
  </si>
  <si>
    <t>751510041</t>
  </si>
  <si>
    <t>Vzduchotechnické potrubí z pozinkovaného plechu kruhové, trouba spirálně vinutá bez příruby, průměru do 100 mm</t>
  </si>
  <si>
    <t>1629427749</t>
  </si>
  <si>
    <t xml:space="preserve">Poznámka k souboru cen:_x000D_
1. V cenách jsou započteny i náklady na dodání a montáž trub včetně tvarovek._x000D_
2. V cenách -0010 až -0023 jsou započteny i náklady na: a) dodání a osazení přírubových lišt, b) tmelení akrylátovým tmelem._x000D_
3. V cenách -0041 až -0053 nejsou započteny náklady na příruby, spoje jsou prováděné pomocí spojek._x000D_
</t>
  </si>
  <si>
    <t>751510042</t>
  </si>
  <si>
    <t>Vzduchotechnické potrubí z pozinkovaného plechu kruhové, trouba spirálně vinutá bez příruby, průměru přes 100 do 200 mm</t>
  </si>
  <si>
    <t>42436907</t>
  </si>
  <si>
    <t>751514177</t>
  </si>
  <si>
    <t>Montáž oblouku do plechového potrubí kruhového bez příruby, průměru do 100 mm</t>
  </si>
  <si>
    <t>-1222270497</t>
  </si>
  <si>
    <t>751514262</t>
  </si>
  <si>
    <t>Montáž kalhotového kusu nebo odbočky jednostranné do plechového potrubí kruhového s přírubou, průměru přes 100 do 200 mm</t>
  </si>
  <si>
    <t>-1807181689</t>
  </si>
  <si>
    <t>751514678</t>
  </si>
  <si>
    <t>Montáž požární klapky do plechového potrubí kruhové bez příruby, průměru do 100 mm</t>
  </si>
  <si>
    <t>786400296</t>
  </si>
  <si>
    <t>751514761</t>
  </si>
  <si>
    <t>Montáž protidešťové stříšky nebo výfukové hlavice do plechového potrubí kruhové s přírubou, průměru do 100 mm</t>
  </si>
  <si>
    <t>825461437</t>
  </si>
  <si>
    <t>751514762</t>
  </si>
  <si>
    <t>Montáž protidešťové stříšky nebo výfukové hlavice do plechového potrubí kruhové s přírubou, průměru přes 100 do 200 mm</t>
  </si>
  <si>
    <t>-1952649031</t>
  </si>
  <si>
    <t>42981260</t>
  </si>
  <si>
    <t>hlavice výfuková Pz VZT D 100mm</t>
  </si>
  <si>
    <t>1964544778</t>
  </si>
  <si>
    <t>42981267</t>
  </si>
  <si>
    <t>hlavice výfuková Pz VZT D 200mm</t>
  </si>
  <si>
    <t>-553582265</t>
  </si>
  <si>
    <t>42981085</t>
  </si>
  <si>
    <t>oblouk segmentový VZT Pz 90° D 100mm</t>
  </si>
  <si>
    <t>-1797999594</t>
  </si>
  <si>
    <t>429810851</t>
  </si>
  <si>
    <t>Požární klapka pro kruhové porubí  VZT  D 100mm</t>
  </si>
  <si>
    <t>260032382</t>
  </si>
  <si>
    <t>429811101</t>
  </si>
  <si>
    <t>přechod osový krátký VZT Pz D 200/160mm</t>
  </si>
  <si>
    <t>-157371285</t>
  </si>
  <si>
    <t>42981160</t>
  </si>
  <si>
    <t>odbočka jednostranná VZT Pz 90° D 125/100/100mm</t>
  </si>
  <si>
    <t>-2079854012</t>
  </si>
  <si>
    <t>42981160011</t>
  </si>
  <si>
    <t>odbočka jednostranná VZT Pz 90° D 140/100/100mm</t>
  </si>
  <si>
    <t>1721282237</t>
  </si>
  <si>
    <t>429811601</t>
  </si>
  <si>
    <t>odbočka jednostranná VZT Pz 90° D 160/100/125mm</t>
  </si>
  <si>
    <t>-1373703454</t>
  </si>
  <si>
    <t>429811602</t>
  </si>
  <si>
    <t>odbočka jednostranná VZT Pz 90° D 160/100/160mm</t>
  </si>
  <si>
    <t>-725362460</t>
  </si>
  <si>
    <t>429811603</t>
  </si>
  <si>
    <t>odbočka jednostranná VZT Pz 90° D 160/160/160mm</t>
  </si>
  <si>
    <t>-1023078247</t>
  </si>
  <si>
    <t>429811604</t>
  </si>
  <si>
    <t>odbočka jednostranná VZT Pz 90° D 200/160/160mm</t>
  </si>
  <si>
    <t>-960825961</t>
  </si>
  <si>
    <t>429811605</t>
  </si>
  <si>
    <t>odbočka jednostranná VZT Pz 90° D 200/160/200mm</t>
  </si>
  <si>
    <t>-1728910315</t>
  </si>
  <si>
    <t>429811607</t>
  </si>
  <si>
    <t>filtr  VZT  D 100mm</t>
  </si>
  <si>
    <t>-1173299019</t>
  </si>
  <si>
    <t>429811608</t>
  </si>
  <si>
    <t>Výustka komfortní jednořadá KVK1-H-1.0  300x75mm</t>
  </si>
  <si>
    <t>170055055</t>
  </si>
  <si>
    <t>429811609</t>
  </si>
  <si>
    <t>Výustka komfortní jednořadá KVK1-H-1.0  400x75mm</t>
  </si>
  <si>
    <t>-1398480621</t>
  </si>
  <si>
    <t>4298116091</t>
  </si>
  <si>
    <t>Mřížka stěnová uzavřená  MSU 25-1.0  300x100mm</t>
  </si>
  <si>
    <t>781938507</t>
  </si>
  <si>
    <t>4298116092</t>
  </si>
  <si>
    <t xml:space="preserve">Malý radiální ventilátor 130m3/h s vestvěnou zpětnou klapkou a nastavitelným doběhem </t>
  </si>
  <si>
    <t>873925390</t>
  </si>
  <si>
    <t>42981160922</t>
  </si>
  <si>
    <t xml:space="preserve">Malý radiální ventilátor 155m3/h s vestvěnou zpětnou klapkou a nastavitelným doběhem </t>
  </si>
  <si>
    <t>713666506</t>
  </si>
  <si>
    <t>4298116093</t>
  </si>
  <si>
    <t xml:space="preserve">Diagonální ventilátor do kruhového potrubí plastový 180m3/h </t>
  </si>
  <si>
    <t>-548861852</t>
  </si>
  <si>
    <t>4298116094</t>
  </si>
  <si>
    <t>Senzor kvality vzduchu</t>
  </si>
  <si>
    <t>939768083</t>
  </si>
  <si>
    <t>42917520</t>
  </si>
  <si>
    <t>spona rychloupínací D 100mm</t>
  </si>
  <si>
    <t>-889247333</t>
  </si>
  <si>
    <t>429175201</t>
  </si>
  <si>
    <t xml:space="preserve">spotřební materiál </t>
  </si>
  <si>
    <t>kg</t>
  </si>
  <si>
    <t>1691600512</t>
  </si>
  <si>
    <t>HZS3212</t>
  </si>
  <si>
    <t xml:space="preserve">Hodinové zúčtovací sazby montáží technologických zařízení na stavebních objektech montér vzduchotechniky odborný - KOMPLEXNÍ VYZKOUŠENÍ </t>
  </si>
  <si>
    <t>-372659111</t>
  </si>
  <si>
    <t xml:space="preserve">200101/D.1.4.31 - Klimatizace </t>
  </si>
  <si>
    <t>945412112</t>
  </si>
  <si>
    <t>Teleskopická hydraulická montážní plošina na samohybném podvozku, s otočným košem výšky zdvihu do 21 m</t>
  </si>
  <si>
    <t>den</t>
  </si>
  <si>
    <t>-208389390</t>
  </si>
  <si>
    <t>751711111</t>
  </si>
  <si>
    <t>Montáž klimatizační jednotky vnitřní nástěnné o výkonu (pro objem místnosti) do 3,5 kW (do 35 m3)</t>
  </si>
  <si>
    <t>659817218</t>
  </si>
  <si>
    <t>751711131</t>
  </si>
  <si>
    <t>Montáž klimatizační jednotky vnitřní kazetové čtyřcestné o výkonu (pro objem místnosti) do 3,5 kW (do 35 m3)</t>
  </si>
  <si>
    <t>51487674</t>
  </si>
  <si>
    <t>751721114</t>
  </si>
  <si>
    <t>Montáž klimatizační jednotky venkovní jednofázové napájení do 5 vnitřních jednotek</t>
  </si>
  <si>
    <t>-1946807498</t>
  </si>
  <si>
    <t>751721116</t>
  </si>
  <si>
    <t>Montáž klimatizační jednotky venkovní jednofázové napájení do 7 vnitřních jednotek</t>
  </si>
  <si>
    <t>251287473</t>
  </si>
  <si>
    <t>751791112</t>
  </si>
  <si>
    <t>Montáž napojovacího potrubí měděného předizolovaného, D mm (" x tl. stěny) 10 (3/8" x 0,8)</t>
  </si>
  <si>
    <t>-1146545616</t>
  </si>
  <si>
    <t>751791113</t>
  </si>
  <si>
    <t>Montáž napojovacího potrubí měděného předizolovaného, D mm (" x tl. stěny) 12 (1/2" x 0,8)</t>
  </si>
  <si>
    <t>-697260991</t>
  </si>
  <si>
    <t>751791114</t>
  </si>
  <si>
    <t>Montáž napojovacího potrubí měděného předizolovaného, D mm (" x tl. stěny) 16 (5/8" x 1,0)</t>
  </si>
  <si>
    <t>-1000655534</t>
  </si>
  <si>
    <t>751791115</t>
  </si>
  <si>
    <t>Montáž napojovacího potrubí měděného předizolovaného, D mm (" x tl. stěny) 18 (3/4" x 1,0)</t>
  </si>
  <si>
    <t>-1542627513</t>
  </si>
  <si>
    <t>751791116</t>
  </si>
  <si>
    <t>Montáž napojovacího potrubí měděného předizolovaného, D mm (" x tl. stěny) 22 (7/8" x 1,0)</t>
  </si>
  <si>
    <t>1927525572</t>
  </si>
  <si>
    <t>196328411</t>
  </si>
  <si>
    <t>trubka Cu-DHP propojovací předizolovaná PEX9 D10 tl.stěny 0,8mm</t>
  </si>
  <si>
    <t>-2074223804</t>
  </si>
  <si>
    <t>196328412</t>
  </si>
  <si>
    <t>trubka Cu-DHP propojovací předizolovaná PEX9 D12 tl.stěny 0,8mm</t>
  </si>
  <si>
    <t>-343136852</t>
  </si>
  <si>
    <t>196328413</t>
  </si>
  <si>
    <t>trubka Cu-DHP propojovací předizolovaná PEX9 D16 tl.stěny 0,8mm</t>
  </si>
  <si>
    <t>-497117778</t>
  </si>
  <si>
    <t>196328414</t>
  </si>
  <si>
    <t>trubka Cu-DHP propojovací předizolovaná PEX9 D18 tl.stěny 0,8mm</t>
  </si>
  <si>
    <t>-1034085405</t>
  </si>
  <si>
    <t>196328415</t>
  </si>
  <si>
    <t>trubka Cu-DHP propojovací předizolovaná PEX9 D22 tl.stěny 0,8mm</t>
  </si>
  <si>
    <t>1099547849</t>
  </si>
  <si>
    <t>42956042</t>
  </si>
  <si>
    <t>Venkovní jednotka 6,8 kW</t>
  </si>
  <si>
    <t>1300970263</t>
  </si>
  <si>
    <t>429560411</t>
  </si>
  <si>
    <t xml:space="preserve">Vnitřní kazetová jednotka čtyřcestná 2,0 kW,včetně ovládání </t>
  </si>
  <si>
    <t>1843778305</t>
  </si>
  <si>
    <t>429560412</t>
  </si>
  <si>
    <t xml:space="preserve">Vnitřní nástěnná jednotka 2,0 kW,včetně ovládání </t>
  </si>
  <si>
    <t>842245415</t>
  </si>
  <si>
    <t>998751101</t>
  </si>
  <si>
    <t>Přesun hmot pro vzduchotechniku stanovený z hmotnosti přesunovaného materiálu vodorovná dopravní vzdálenost do 100 m v objektech výšky do 12 m</t>
  </si>
  <si>
    <t>-2094226027</t>
  </si>
  <si>
    <t>HZS3211</t>
  </si>
  <si>
    <t xml:space="preserve">Hodinové zúčtovací sazby montáží technologických zařízení na stavebních objektech montér vzduchotechniky a chlazení - komplexní vyzkoušení </t>
  </si>
  <si>
    <t>-593288119</t>
  </si>
  <si>
    <t xml:space="preserve">200101/D.1.4.4 - Elektronické komunikace </t>
  </si>
  <si>
    <t xml:space="preserve">    742 - Elektroinstalace - slaboproud</t>
  </si>
  <si>
    <t>742</t>
  </si>
  <si>
    <t>Elektroinstalace - slaboproud</t>
  </si>
  <si>
    <t>7421210021</t>
  </si>
  <si>
    <t xml:space="preserve">Strukturovaná kabeláž </t>
  </si>
  <si>
    <t>-1498225664</t>
  </si>
  <si>
    <t xml:space="preserve">Poznámka k souboru cen:_x000D_
1. Ceny lze použít i pro ocenění koaxiálních kabelů._x000D_
</t>
  </si>
  <si>
    <t>7421230011</t>
  </si>
  <si>
    <t xml:space="preserve">Kabelové trasy </t>
  </si>
  <si>
    <t>-461584627</t>
  </si>
  <si>
    <t>7422200011</t>
  </si>
  <si>
    <t xml:space="preserve">Poplachový zabezpečovací a tísńový systém </t>
  </si>
  <si>
    <t>-1820501275</t>
  </si>
  <si>
    <t>7423100021</t>
  </si>
  <si>
    <t xml:space="preserve">Domovní telefony </t>
  </si>
  <si>
    <t>-947295648</t>
  </si>
  <si>
    <t>7424300011</t>
  </si>
  <si>
    <t xml:space="preserve">Kamerový systém </t>
  </si>
  <si>
    <t>133224081</t>
  </si>
  <si>
    <t xml:space="preserve">Poznámka k souboru cen:_x000D_
1. V ceně 742 43-0003 jsou započteny náklady i na zapojení reprosoustavy._x000D_
2. V ceně 742 43-0031 je uvažována montáž kabelu v délce 10 m._x000D_
</t>
  </si>
  <si>
    <t>7424300031</t>
  </si>
  <si>
    <t xml:space="preserve">AV technika </t>
  </si>
  <si>
    <t>554315971</t>
  </si>
  <si>
    <t>998742202</t>
  </si>
  <si>
    <t>Přesun hmot pro slaboproud stanovený procentní sazbou (%) z ceny vodorovná dopravní vzdálenost do 50 m v objektech výšky přes 6 do 12 m</t>
  </si>
  <si>
    <t>%</t>
  </si>
  <si>
    <t>2016686685</t>
  </si>
  <si>
    <t xml:space="preserve">200101/D.1.4.5 - Silnoproudá elektrotechnika </t>
  </si>
  <si>
    <t xml:space="preserve">    741 - Elektroinstalace - silnoproud</t>
  </si>
  <si>
    <t>741</t>
  </si>
  <si>
    <t>Elektroinstalace - silnoproud</t>
  </si>
  <si>
    <t>7411200131</t>
  </si>
  <si>
    <t xml:space="preserve">Montáž elektroinstalace </t>
  </si>
  <si>
    <t>-1615072145</t>
  </si>
  <si>
    <t>341421601</t>
  </si>
  <si>
    <t xml:space="preserve">Dodávka materiálu elektroinstalace </t>
  </si>
  <si>
    <t>193284566</t>
  </si>
  <si>
    <t>7412100041</t>
  </si>
  <si>
    <t xml:space="preserve">Montáž rozvodnic </t>
  </si>
  <si>
    <t>-919933378</t>
  </si>
  <si>
    <t>357116721</t>
  </si>
  <si>
    <t xml:space="preserve">Dodávka materiálu elektrorozvodnic </t>
  </si>
  <si>
    <t>-1226773479</t>
  </si>
  <si>
    <t>741810003</t>
  </si>
  <si>
    <t>Zkoušky a prohlídky elektrických rozvodů a zařízení celková prohlídka a vyhotovení revizní zprávy pro objem montážních prací přes 500 do 1000 tis. Kč</t>
  </si>
  <si>
    <t>1815559778</t>
  </si>
  <si>
    <t xml:space="preserve">Poznámka k souboru cen:_x000D_
1. Ceny -0001 až -0011 jsou určeny pro objem montážních prací včetně všech nákladů._x000D_
</t>
  </si>
  <si>
    <t>741810011</t>
  </si>
  <si>
    <t>Zkoušky a prohlídky elektrických rozvodů a zařízení celková prohlídka a vyhotovení revizní zprávy pro objem montážních prací Příplatek k ceně 0003 za každých dalších i započatých 500 tis. Kč přes 1000 tis. Kč</t>
  </si>
  <si>
    <t>-62294018</t>
  </si>
  <si>
    <t>998741202</t>
  </si>
  <si>
    <t>Přesun hmot pro silnoproud stanovený procentní sazbou (%) z ceny vodorovná dopravní vzdálenost do 50 m v objektech výšky přes 6 do 12 m</t>
  </si>
  <si>
    <t>-1394876505</t>
  </si>
  <si>
    <t xml:space="preserve">200101/INT - Vybavení interiéru - nábytek </t>
  </si>
  <si>
    <t xml:space="preserve">    786 - Dokončovací práce - čalounické úpravy</t>
  </si>
  <si>
    <t>786</t>
  </si>
  <si>
    <t>Dokončovací práce - čalounické úpravy</t>
  </si>
  <si>
    <t>786671131</t>
  </si>
  <si>
    <t xml:space="preserve">Vybavení kanceláří - nový nábytek - DODÁVKA </t>
  </si>
  <si>
    <t>706739707</t>
  </si>
  <si>
    <t xml:space="preserve">Poznámka k souboru cen:_x000D_
1. V cenách -1131 a -2131 nejsou započteny náklady na čalounění; tento materiál se oceňuje ve specifikaci._x000D_
2. V ceně -9101 nejsou započteny náklady na čalounické hřebíky; tento materiál se oceňuje ve specifikaci._x000D_
</t>
  </si>
  <si>
    <t>78667113111</t>
  </si>
  <si>
    <t xml:space="preserve">Vybavení kanceláří - nový nábytek - MONTÁŽ </t>
  </si>
  <si>
    <t>1311229005</t>
  </si>
  <si>
    <t>7866711312</t>
  </si>
  <si>
    <t xml:space="preserve">Oprava a vyčištění původního nábytku - celkem 157 kusů , dle samostatného výpisu </t>
  </si>
  <si>
    <t>649332747</t>
  </si>
  <si>
    <t xml:space="preserve">02 - Odbourání zídek a sanační práce </t>
  </si>
  <si>
    <t xml:space="preserve">    4 - Vodorovné konstrukce</t>
  </si>
  <si>
    <t xml:space="preserve">    5 - Komunikace pozemní</t>
  </si>
  <si>
    <t>113106123</t>
  </si>
  <si>
    <t>Rozebrání dlažeb komunikací pro pěší s přemístěním hmot na skládku na vzdálenost do 3 m nebo s naložením na dopravní prostředek s ložem z kameniva nebo živice a s jakoukoliv výplní spár ručně ze zámkové dlažby</t>
  </si>
  <si>
    <t>-1447775528</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</si>
  <si>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</si>
  <si>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5,6*1</t>
  </si>
  <si>
    <t>113107112</t>
  </si>
  <si>
    <t>Odstranění podkladů nebo krytů ručně s přemístěním hmot na skládku na vzdálenost do 3 m nebo s naložením na dopravní prostředek z kameniva těženého, o tl. vrstvy přes 100 do 200 mm</t>
  </si>
  <si>
    <t>-1195526579</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</si>
  <si>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</si>
  <si>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132312212</t>
  </si>
  <si>
    <t>Hloubení rýh šířky přes 800 do 2 000 mm ručně zapažených i nezapažených, s urovnáním dna do předepsaného profilu a spádu v hornině třídy těžitelnosti II skupiny 4 nesoudržných</t>
  </si>
  <si>
    <t>-2132333398</t>
  </si>
  <si>
    <t xml:space="preserve">Poznámka k souboru cen:_x000D_
1. V cenách jsou započteny i náklady na:_x000D_
a) přehození výkopku na přilehlém terénu na vzdálenost do 3 m od podélné osy rýhy nebo naložení výkopku na dopravní prostředek,_x000D_
</t>
  </si>
  <si>
    <t>5,6*0,9*0,5</t>
  </si>
  <si>
    <t>162211211</t>
  </si>
  <si>
    <t>Vodorovné přemístění výkopku nebo sypaniny nošením s naložením a vyprázdněním nádoby na hromady nebo do dopravního prostředku na vzdálenost do 10 m z horniny třídy těžitelnosti II, skupiny 4 a 5</t>
  </si>
  <si>
    <t>1882905400</t>
  </si>
  <si>
    <t>162751117</t>
  </si>
  <si>
    <t>Vodorovné přemístění výkopku nebo sypaniny po suchu na obvyklém dopravním prostředku, bez naložení výkopku, avšak se složením bez rozhrnutí z horniny třídy těžitelnosti I skupiny 1 až 3 na vzdálenost přes 9 000 do 10 000 m</t>
  </si>
  <si>
    <t>822043340</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</si>
  <si>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</si>
  <si>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</si>
  <si>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</si>
  <si>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-916948947</t>
  </si>
  <si>
    <t>2,52*4 'Přepočtené koeficientem množství</t>
  </si>
  <si>
    <t>167111102</t>
  </si>
  <si>
    <t>Nakládání, skládání a překládání neulehlého výkopku nebo sypaniny ručně nakládání, z hornin třídy těžitelnosti II, skupiny 4 a 5</t>
  </si>
  <si>
    <t>352223133</t>
  </si>
  <si>
    <t xml:space="preserve">Poznámka k souboru cen:_x000D_
1. Množství měrných jednotek se určí v rostlém stavu horniny._x000D_
</t>
  </si>
  <si>
    <t>167111122</t>
  </si>
  <si>
    <t>Nakládání, skládání a překládání neulehlého výkopku nebo sypaniny ručně skládání nebo překládání, z hornin třídy těžitelnosti II, skupiny 4 a 5</t>
  </si>
  <si>
    <t>-1558710539</t>
  </si>
  <si>
    <t>Vodorovné konstrukce</t>
  </si>
  <si>
    <t>451577877</t>
  </si>
  <si>
    <t>Podklad nebo lože pod dlažbu (přídlažbu) v ploše vodorovné nebo ve sklonu do 1:5, tloušťky od 30 do 100 mm ze štěrkopísku</t>
  </si>
  <si>
    <t>570953822</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</si>
  <si>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</si>
  <si>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451579877</t>
  </si>
  <si>
    <t>Podklad nebo lože pod dlažbu (přídlažbu) Příplatek k cenám za každých dalších i započatých 10 mm tloušťky podkladu nebo lože přes 100 mm ze štěrkopísku</t>
  </si>
  <si>
    <t>-1505328069</t>
  </si>
  <si>
    <t>Komunikace pozemní</t>
  </si>
  <si>
    <t>596212210</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</si>
  <si>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</si>
  <si>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382253784</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</si>
  <si>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50 mm se oceňuje cenami souboru cen 451 ..-9 Příplatek za každých dalších 10 mm tloušťky podkladu nebo lože._x000D_
</t>
  </si>
  <si>
    <t>59245001</t>
  </si>
  <si>
    <t>dlažba zámková tvaru I 200x165x40mm přírodní</t>
  </si>
  <si>
    <t>662646568</t>
  </si>
  <si>
    <t>998223011</t>
  </si>
  <si>
    <t>Přesun hmot pro pozemní komunikace s krytem dlážděným dopravní vzdálenost do 200 m jakékoliv délky objektu</t>
  </si>
  <si>
    <t>3958284</t>
  </si>
  <si>
    <t>622821012</t>
  </si>
  <si>
    <t>Sanační omítka vnějších ploch stěn pro vlhké a zasolené zdivo, prováděná ve dvou vrstvách, tl. jádrové omítky do 30 mm ručně štuková</t>
  </si>
  <si>
    <t>1910488354</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</si>
  <si>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příslušnými cenami části A07 katalogu 800-783 Nátěry._x000D_
4. V cenách štukových omítek nejsou započteny náklady na případné povrchové úpravy nátěry; tyto se oceňují příslušnými cenami části A07 katalogu 800-783 Nátěry._x000D_
5. Ceny -1031 a -1041 jsou určeny pro vyrovnání nerovností vlhkého nebo zasoleného podkladu ( zdiva ) nebo v případě požadované větší tloušťky omítky._x000D_
</t>
  </si>
  <si>
    <t>5,6*2,2+1*2,2</t>
  </si>
  <si>
    <t>622821031</t>
  </si>
  <si>
    <t>Sanační omítka vnějších ploch stěn vyrovnávací vrstva, prováděná v tl. do 20 mm ručně</t>
  </si>
  <si>
    <t>2059435204</t>
  </si>
  <si>
    <t>628195001</t>
  </si>
  <si>
    <t>Očištění zdiva nebo betonu zdí a valů před započetím oprav ručně</t>
  </si>
  <si>
    <t>457474087</t>
  </si>
  <si>
    <t xml:space="preserve">Poznámka k souboru cen:_x000D_
1. V ceně jsou započteny náklady na odstranění mechu, příp. i jiných rostlin a jejich odklizení na vzdálenost do 20 m._x000D_
2. Množství měrných jednotek se stanoví v m2 očištěné plochy._x000D_
</t>
  </si>
  <si>
    <t>5,6*2,2</t>
  </si>
  <si>
    <t>1*2,2</t>
  </si>
  <si>
    <t>961044111</t>
  </si>
  <si>
    <t>Bourání základů z betonu prostého</t>
  </si>
  <si>
    <t>-722620069</t>
  </si>
  <si>
    <t>0,65*0,3*5,6</t>
  </si>
  <si>
    <t>962032231</t>
  </si>
  <si>
    <t>Bourání zdiva nadzákladového z cihel nebo tvárnic z cihel pálených nebo vápenopískových, na maltu vápennou nebo vápenocementovou, objemu přes 1 m3</t>
  </si>
  <si>
    <t>-1935656632</t>
  </si>
  <si>
    <t xml:space="preserve">Poznámka k souboru cen:_x000D_
1. Bourání pilířů o průřezu přes 0,36 m2 se oceňuje příslušnými cenami -2230, -2231, -2240, -2241,-2253 a -2254 jako bourání zdiva nadzákladového cihelného._x000D_
</t>
  </si>
  <si>
    <t>5,6*0,25*1,9</t>
  </si>
  <si>
    <t>5,6*0,4*1,9</t>
  </si>
  <si>
    <t>978015391</t>
  </si>
  <si>
    <t>Očištění vnějších ploch s vyškrabáním spar a s očištěním zdiva stupně členitosti 1 a 2, v rozsahu přes 80 do 100 %</t>
  </si>
  <si>
    <t>-1476269079</t>
  </si>
  <si>
    <t>12,32</t>
  </si>
  <si>
    <t>9856111111</t>
  </si>
  <si>
    <t>Sanace a zpevnění základů objektu Radniční 13</t>
  </si>
  <si>
    <t>1845380437</t>
  </si>
  <si>
    <t xml:space="preserve">Poznámka k souboru cen:_x000D_
1. V cenách nejsou započteny náklady na:_x000D_
a) výkop v případě aplikace piloty podél základu, které se oceňují cenami katalogu 800-1 Zemní práce,_x000D_
b) předvrtání otvoru pro piloty do základu, které se oceňují cenami části C02 tohoto katalogu,_x000D_
c) betonářskou výztuž pro spojení piloty se základem, která se oceňuje cenami souboru cen 985 33-11 Dodatečně vlepovaná betonářská výztuž,_x000D_
d) tahovou zkoušku mikropiloty, které se oceňují individuálně._x000D_
</t>
  </si>
  <si>
    <t>997013211</t>
  </si>
  <si>
    <t>Vnitrostaveništní doprava suti a vybouraných hmot vodorovně do 50 m svisle ručně pro budovy a haly výšky do 6 m</t>
  </si>
  <si>
    <t>-1161013137</t>
  </si>
  <si>
    <t>1303841343</t>
  </si>
  <si>
    <t>863679952</t>
  </si>
  <si>
    <t>18,625*14 'Přepočtené koeficientem množství</t>
  </si>
  <si>
    <t>-218067276</t>
  </si>
  <si>
    <t>998011001</t>
  </si>
  <si>
    <t>Přesun hmot pro budovy občanské výstavby, bydlení, výrobu a služby s nosnou svislou konstrukcí zděnou z cihel, tvárnic nebo kamene vodorovná dopravní vzdálenost do 100 m pro budovy výšky do 6 m</t>
  </si>
  <si>
    <t>529811968</t>
  </si>
  <si>
    <t>HZS13021</t>
  </si>
  <si>
    <t xml:space="preserve">Hodinové zúčtovací sazby profesí HSV provádění konstrukcí zedník specialista - Provedení sond </t>
  </si>
  <si>
    <t>-2000812353</t>
  </si>
  <si>
    <t>HZS42321</t>
  </si>
  <si>
    <t xml:space="preserve">Hodinové zúčtovací sazby ostatních profesí revizní a kontrolní činnost technik odborný - Statický posudek </t>
  </si>
  <si>
    <t>1957794794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</si>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</sst>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38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0" fillId="0" borderId="2" xfId="0" applyBorder="1"/>
    <xf numFmtId="0" fontId="0" fillId="0" borderId="3" xfId="0" applyBorder="1"/>
    <xf numFmtId="0" fontId="13"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2"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3"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4" fillId="0" borderId="23" xfId="0" applyFont="1" applyBorder="1" applyAlignment="1" applyProtection="1">
      <alignment horizontal="center" vertical="center"/>
    </xf>
    <xf numFmtId="49" fontId="34" fillId="0" borderId="23" xfId="0" applyNumberFormat="1" applyFont="1" applyBorder="1" applyAlignment="1" applyProtection="1">
      <alignment horizontal="left" vertical="center" wrapText="1"/>
    </xf>
    <xf numFmtId="0" fontId="34" fillId="0" borderId="23" xfId="0" applyFont="1" applyBorder="1" applyAlignment="1" applyProtection="1">
      <alignment horizontal="left" vertical="center" wrapText="1"/>
    </xf>
    <xf numFmtId="0" fontId="34" fillId="0" borderId="23" xfId="0" applyFont="1" applyBorder="1" applyAlignment="1" applyProtection="1">
      <alignment horizontal="center" vertical="center" wrapText="1"/>
    </xf>
    <xf numFmtId="167" fontId="34" fillId="0" borderId="23" xfId="0" applyNumberFormat="1" applyFont="1" applyBorder="1" applyAlignment="1" applyProtection="1">
      <alignment vertical="center"/>
    </xf>
    <xf numFmtId="4" fontId="34" fillId="2" borderId="23" xfId="0" applyNumberFormat="1" applyFont="1" applyFill="1" applyBorder="1" applyAlignment="1" applyProtection="1">
      <alignment vertical="center"/>
      <protection locked="0"/>
    </xf>
    <xf numFmtId="4" fontId="34" fillId="0" borderId="23" xfId="0" applyNumberFormat="1" applyFont="1" applyBorder="1" applyAlignment="1" applyProtection="1">
      <alignment vertical="center"/>
    </xf>
    <xf numFmtId="0" fontId="35" fillId="0" borderId="4" xfId="0" applyFont="1" applyBorder="1" applyAlignment="1">
      <alignment vertical="center"/>
    </xf>
    <xf numFmtId="0" fontId="34" fillId="2" borderId="15"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167" fontId="21" fillId="2" borderId="23" xfId="0" applyNumberFormat="1" applyFont="1" applyFill="1" applyBorder="1" applyAlignment="1" applyProtection="1">
      <alignment vertical="center"/>
      <protection locked="0"/>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vertical="center" wrapText="1"/>
    </xf>
    <xf numFmtId="0" fontId="36" fillId="0" borderId="27" xfId="0" applyFont="1" applyBorder="1" applyAlignment="1">
      <alignment horizontal="center" vertical="center" wrapText="1"/>
    </xf>
    <xf numFmtId="0" fontId="36" fillId="0" borderId="28" xfId="0" applyFont="1" applyBorder="1" applyAlignment="1">
      <alignment horizontal="center" vertical="center" wrapText="1"/>
    </xf>
    <xf numFmtId="0" fontId="36" fillId="0" borderId="27" xfId="0" applyFont="1" applyBorder="1" applyAlignment="1">
      <alignment vertical="center" wrapText="1"/>
    </xf>
    <xf numFmtId="0" fontId="36" fillId="0" borderId="28" xfId="0" applyFont="1" applyBorder="1" applyAlignment="1">
      <alignment vertical="center" wrapText="1"/>
    </xf>
    <xf numFmtId="0" fontId="38" fillId="0" borderId="1" xfId="0" applyFont="1" applyBorder="1" applyAlignment="1">
      <alignment horizontal="left" vertical="center" wrapText="1"/>
    </xf>
    <xf numFmtId="0" fontId="39" fillId="0" borderId="1" xfId="0" applyFont="1" applyBorder="1" applyAlignment="1">
      <alignment horizontal="left" vertical="center" wrapText="1"/>
    </xf>
    <xf numFmtId="0" fontId="40" fillId="0" borderId="27" xfId="0" applyFont="1" applyBorder="1" applyAlignment="1">
      <alignment vertical="center" wrapText="1"/>
    </xf>
    <xf numFmtId="0" fontId="39" fillId="0" borderId="1" xfId="0" applyFont="1" applyBorder="1" applyAlignment="1">
      <alignment vertical="center" wrapText="1"/>
    </xf>
    <xf numFmtId="0" fontId="39" fillId="0" borderId="1" xfId="0" applyFont="1" applyBorder="1" applyAlignment="1">
      <alignment horizontal="left" vertical="center"/>
    </xf>
    <xf numFmtId="0" fontId="39" fillId="0" borderId="1" xfId="0" applyFont="1" applyBorder="1" applyAlignment="1">
      <alignment vertical="center"/>
    </xf>
    <xf numFmtId="49" fontId="39" fillId="0" borderId="1" xfId="0" applyNumberFormat="1" applyFont="1" applyBorder="1" applyAlignment="1">
      <alignment vertical="center" wrapText="1"/>
    </xf>
    <xf numFmtId="0" fontId="36" fillId="0" borderId="30" xfId="0" applyFont="1" applyBorder="1" applyAlignment="1">
      <alignment vertical="center" wrapText="1"/>
    </xf>
    <xf numFmtId="0" fontId="41" fillId="0" borderId="29" xfId="0" applyFont="1" applyBorder="1" applyAlignment="1">
      <alignment vertical="center" wrapText="1"/>
    </xf>
    <xf numFmtId="0" fontId="36" fillId="0" borderId="31" xfId="0" applyFont="1" applyBorder="1" applyAlignment="1">
      <alignment vertical="center" wrapText="1"/>
    </xf>
    <xf numFmtId="0" fontId="36" fillId="0" borderId="1" xfId="0" applyFont="1" applyBorder="1" applyAlignment="1">
      <alignment vertical="top"/>
    </xf>
    <xf numFmtId="0" fontId="36" fillId="0" borderId="0" xfId="0" applyFont="1" applyAlignment="1">
      <alignment vertical="top"/>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6" fillId="0" borderId="28" xfId="0" applyFont="1" applyBorder="1" applyAlignment="1">
      <alignment horizontal="left" vertical="center"/>
    </xf>
    <xf numFmtId="0" fontId="38" fillId="0" borderId="1" xfId="0" applyFont="1" applyBorder="1" applyAlignment="1">
      <alignment horizontal="left" vertical="center"/>
    </xf>
    <xf numFmtId="0" fontId="42" fillId="0" borderId="0" xfId="0" applyFont="1" applyAlignment="1">
      <alignment horizontal="left" vertical="center"/>
    </xf>
    <xf numFmtId="0" fontId="38" fillId="0" borderId="29" xfId="0" applyFont="1" applyBorder="1" applyAlignment="1">
      <alignment horizontal="left" vertical="center"/>
    </xf>
    <xf numFmtId="0" fontId="38"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4" fillId="0" borderId="1" xfId="0" applyFont="1" applyBorder="1" applyAlignment="1">
      <alignment horizontal="left" vertical="center"/>
    </xf>
    <xf numFmtId="0" fontId="39" fillId="0" borderId="1" xfId="0" applyFont="1" applyBorder="1" applyAlignment="1">
      <alignment horizontal="center" vertical="center"/>
    </xf>
    <xf numFmtId="0" fontId="39" fillId="0" borderId="0" xfId="0" applyFont="1" applyAlignment="1">
      <alignment horizontal="left" vertical="center"/>
    </xf>
    <xf numFmtId="0" fontId="40" fillId="0" borderId="27" xfId="0" applyFont="1" applyBorder="1" applyAlignment="1">
      <alignment horizontal="left" vertical="center"/>
    </xf>
    <xf numFmtId="0" fontId="39" fillId="0" borderId="1" xfId="0" applyFont="1" applyFill="1" applyBorder="1" applyAlignment="1">
      <alignment horizontal="left" vertical="center"/>
    </xf>
    <xf numFmtId="0" fontId="39" fillId="0" borderId="1" xfId="0" applyFont="1" applyFill="1" applyBorder="1" applyAlignment="1">
      <alignment horizontal="center" vertical="center"/>
    </xf>
    <xf numFmtId="0" fontId="36" fillId="0" borderId="30" xfId="0" applyFont="1" applyBorder="1" applyAlignment="1">
      <alignment horizontal="left" vertical="center"/>
    </xf>
    <xf numFmtId="0" fontId="41" fillId="0" borderId="29" xfId="0" applyFont="1" applyBorder="1" applyAlignment="1">
      <alignment horizontal="left" vertical="center"/>
    </xf>
    <xf numFmtId="0" fontId="36" fillId="0" borderId="31" xfId="0" applyFont="1" applyBorder="1" applyAlignment="1">
      <alignment horizontal="left" vertical="center"/>
    </xf>
    <xf numFmtId="0" fontId="36"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6"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1" xfId="0" applyFont="1" applyBorder="1" applyAlignment="1">
      <alignment horizontal="center"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1" xfId="0" applyFont="1" applyBorder="1" applyAlignment="1">
      <alignment horizontal="left" vertical="center"/>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39" fillId="0" borderId="1" xfId="0" applyFont="1" applyBorder="1" applyAlignment="1">
      <alignment horizontal="left" vertical="top"/>
    </xf>
    <xf numFmtId="0" fontId="39"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center" vertical="center"/>
    </xf>
    <xf numFmtId="0" fontId="42" fillId="0" borderId="0" xfId="0" applyFont="1" applyAlignment="1">
      <alignment vertical="center"/>
    </xf>
    <xf numFmtId="0" fontId="38" fillId="0" borderId="1" xfId="0" applyFont="1" applyBorder="1" applyAlignment="1">
      <alignment vertical="center"/>
    </xf>
    <xf numFmtId="0" fontId="42" fillId="0" borderId="29" xfId="0" applyFont="1" applyBorder="1" applyAlignment="1">
      <alignment vertical="center"/>
    </xf>
    <xf numFmtId="0" fontId="38" fillId="0" borderId="29" xfId="0" applyFont="1" applyBorder="1" applyAlignment="1">
      <alignment vertical="center"/>
    </xf>
    <xf numFmtId="0" fontId="39" fillId="0" borderId="1" xfId="0" applyFont="1" applyBorder="1" applyAlignment="1">
      <alignment vertical="top"/>
    </xf>
    <xf numFmtId="49" fontId="39" fillId="0" borderId="1" xfId="0" applyNumberFormat="1" applyFont="1" applyBorder="1" applyAlignment="1">
      <alignment horizontal="left" vertical="center"/>
    </xf>
    <xf numFmtId="0" fontId="0" fillId="0" borderId="29" xfId="0" applyBorder="1" applyAlignment="1">
      <alignment vertical="top"/>
    </xf>
    <xf numFmtId="0" fontId="38" fillId="0" borderId="29" xfId="0" applyFont="1" applyBorder="1" applyAlignment="1">
      <alignment horizontal="left"/>
    </xf>
    <xf numFmtId="0" fontId="42" fillId="0" borderId="29" xfId="0" applyFont="1" applyBorder="1" applyAlignment="1"/>
    <xf numFmtId="0" fontId="36" fillId="0" borderId="27" xfId="0" applyFont="1" applyBorder="1" applyAlignment="1">
      <alignment vertical="top"/>
    </xf>
    <xf numFmtId="0" fontId="36" fillId="0" borderId="28" xfId="0" applyFont="1" applyBorder="1" applyAlignment="1">
      <alignment vertical="top"/>
    </xf>
    <xf numFmtId="0" fontId="36" fillId="0" borderId="30" xfId="0" applyFont="1" applyBorder="1" applyAlignment="1">
      <alignment vertical="top"/>
    </xf>
    <xf numFmtId="0" fontId="36" fillId="0" borderId="29" xfId="0" applyFont="1" applyBorder="1" applyAlignment="1">
      <alignment vertical="top"/>
    </xf>
    <xf numFmtId="0" fontId="36" fillId="0" borderId="31" xfId="0" applyFont="1" applyBorder="1" applyAlignment="1">
      <alignment vertical="top"/>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5" fillId="0" borderId="0" xfId="0" applyFont="1" applyAlignment="1" applyProtection="1">
      <alignment horizontal="left" vertical="center" wrapText="1"/>
    </xf>
    <xf numFmtId="0" fontId="21" fillId="4" borderId="8"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4" fontId="23" fillId="0" borderId="0" xfId="0" applyNumberFormat="1" applyFont="1" applyAlignment="1" applyProtection="1">
      <alignment horizontal="righ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4" fontId="26" fillId="0" borderId="0" xfId="0" applyNumberFormat="1" applyFont="1" applyAlignment="1" applyProtection="1">
      <alignment vertical="center"/>
    </xf>
    <xf numFmtId="0" fontId="26" fillId="0" borderId="0" xfId="0" applyFont="1" applyAlignment="1" applyProtection="1">
      <alignment vertical="center"/>
    </xf>
    <xf numFmtId="0" fontId="21" fillId="4" borderId="8" xfId="0" applyFont="1" applyFill="1" applyBorder="1" applyAlignment="1" applyProtection="1">
      <alignment horizontal="righ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4" fontId="23" fillId="0" borderId="0" xfId="0" applyNumberFormat="1" applyFont="1" applyAlignment="1" applyProtection="1">
      <alignmen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37" fillId="0" borderId="1" xfId="0" applyFont="1" applyBorder="1" applyAlignment="1">
      <alignment horizontal="center" vertical="center"/>
    </xf>
    <xf numFmtId="0" fontId="37" fillId="0" borderId="1" xfId="0" applyFont="1" applyBorder="1" applyAlignment="1">
      <alignment horizontal="center" vertical="center" wrapText="1"/>
    </xf>
    <xf numFmtId="0" fontId="38" fillId="0" borderId="29" xfId="0" applyFont="1" applyBorder="1" applyAlignment="1">
      <alignment horizontal="left"/>
    </xf>
    <xf numFmtId="0" fontId="39" fillId="0" borderId="1" xfId="0" applyFont="1" applyBorder="1" applyAlignment="1">
      <alignment horizontal="left" vertical="center"/>
    </xf>
    <xf numFmtId="0" fontId="39" fillId="0" borderId="1" xfId="0" applyFont="1" applyBorder="1" applyAlignment="1">
      <alignment horizontal="left" vertical="top"/>
    </xf>
    <xf numFmtId="0" fontId="39" fillId="0" borderId="1" xfId="0" applyFont="1" applyBorder="1" applyAlignment="1">
      <alignment horizontal="left" vertical="center" wrapText="1"/>
    </xf>
    <xf numFmtId="0" fontId="38" fillId="0" borderId="29" xfId="0" applyFont="1" applyBorder="1" applyAlignment="1">
      <alignment horizontal="left" wrapText="1"/>
    </xf>
    <xf numFmtId="49" fontId="39"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7"/>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52"/>
      <c r="AS2" s="352"/>
      <c r="AT2" s="352"/>
      <c r="AU2" s="352"/>
      <c r="AV2" s="352"/>
      <c r="AW2" s="352"/>
      <c r="AX2" s="352"/>
      <c r="AY2" s="352"/>
      <c r="AZ2" s="352"/>
      <c r="BA2" s="352"/>
      <c r="BB2" s="352"/>
      <c r="BC2" s="352"/>
      <c r="BD2" s="352"/>
      <c r="BE2" s="352"/>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36" t="s">
        <v>14</v>
      </c>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23"/>
      <c r="AQ5" s="23"/>
      <c r="AR5" s="21"/>
      <c r="BE5" s="333" t="s">
        <v>15</v>
      </c>
      <c r="BS5" s="18" t="s">
        <v>6</v>
      </c>
    </row>
    <row r="6" spans="1:74" s="1" customFormat="1" ht="36.950000000000003" customHeight="1">
      <c r="B6" s="22"/>
      <c r="C6" s="23"/>
      <c r="D6" s="29" t="s">
        <v>16</v>
      </c>
      <c r="E6" s="23"/>
      <c r="F6" s="23"/>
      <c r="G6" s="23"/>
      <c r="H6" s="23"/>
      <c r="I6" s="23"/>
      <c r="J6" s="23"/>
      <c r="K6" s="338" t="s">
        <v>17</v>
      </c>
      <c r="L6" s="337"/>
      <c r="M6" s="337"/>
      <c r="N6" s="337"/>
      <c r="O6" s="337"/>
      <c r="P6" s="337"/>
      <c r="Q6" s="337"/>
      <c r="R6" s="337"/>
      <c r="S6" s="337"/>
      <c r="T6" s="337"/>
      <c r="U6" s="337"/>
      <c r="V6" s="337"/>
      <c r="W6" s="337"/>
      <c r="X6" s="337"/>
      <c r="Y6" s="337"/>
      <c r="Z6" s="337"/>
      <c r="AA6" s="337"/>
      <c r="AB6" s="337"/>
      <c r="AC6" s="337"/>
      <c r="AD6" s="337"/>
      <c r="AE6" s="337"/>
      <c r="AF6" s="337"/>
      <c r="AG6" s="337"/>
      <c r="AH6" s="337"/>
      <c r="AI6" s="337"/>
      <c r="AJ6" s="337"/>
      <c r="AK6" s="337"/>
      <c r="AL6" s="337"/>
      <c r="AM6" s="337"/>
      <c r="AN6" s="337"/>
      <c r="AO6" s="337"/>
      <c r="AP6" s="23"/>
      <c r="AQ6" s="23"/>
      <c r="AR6" s="21"/>
      <c r="BE6" s="334"/>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21</v>
      </c>
      <c r="AO7" s="23"/>
      <c r="AP7" s="23"/>
      <c r="AQ7" s="23"/>
      <c r="AR7" s="21"/>
      <c r="BE7" s="334"/>
      <c r="BS7" s="18" t="s">
        <v>6</v>
      </c>
    </row>
    <row r="8" spans="1:74" s="1" customFormat="1" ht="12" customHeight="1">
      <c r="B8" s="22"/>
      <c r="C8" s="23"/>
      <c r="D8" s="30"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24</v>
      </c>
      <c r="AL8" s="23"/>
      <c r="AM8" s="23"/>
      <c r="AN8" s="31" t="s">
        <v>25</v>
      </c>
      <c r="AO8" s="23"/>
      <c r="AP8" s="23"/>
      <c r="AQ8" s="23"/>
      <c r="AR8" s="21"/>
      <c r="BE8" s="334"/>
      <c r="BS8" s="18" t="s">
        <v>6</v>
      </c>
    </row>
    <row r="9" spans="1:74" s="1" customFormat="1" ht="29.25" customHeight="1">
      <c r="B9" s="22"/>
      <c r="C9" s="23"/>
      <c r="D9" s="27" t="s">
        <v>26</v>
      </c>
      <c r="E9" s="23"/>
      <c r="F9" s="23"/>
      <c r="G9" s="23"/>
      <c r="H9" s="23"/>
      <c r="I9" s="23"/>
      <c r="J9" s="23"/>
      <c r="K9" s="32"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2" t="s">
        <v>29</v>
      </c>
      <c r="AO9" s="23"/>
      <c r="AP9" s="23"/>
      <c r="AQ9" s="23"/>
      <c r="AR9" s="21"/>
      <c r="BE9" s="334"/>
      <c r="BS9" s="18" t="s">
        <v>6</v>
      </c>
    </row>
    <row r="10" spans="1:74" s="1" customFormat="1" ht="12" customHeight="1">
      <c r="B10" s="22"/>
      <c r="C10" s="23"/>
      <c r="D10" s="30"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31</v>
      </c>
      <c r="AL10" s="23"/>
      <c r="AM10" s="23"/>
      <c r="AN10" s="28" t="s">
        <v>32</v>
      </c>
      <c r="AO10" s="23"/>
      <c r="AP10" s="23"/>
      <c r="AQ10" s="23"/>
      <c r="AR10" s="21"/>
      <c r="BE10" s="334"/>
      <c r="BS10" s="18" t="s">
        <v>6</v>
      </c>
    </row>
    <row r="11" spans="1:74" s="1" customFormat="1" ht="18.399999999999999"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34</v>
      </c>
      <c r="AL11" s="23"/>
      <c r="AM11" s="23"/>
      <c r="AN11" s="28" t="s">
        <v>35</v>
      </c>
      <c r="AO11" s="23"/>
      <c r="AP11" s="23"/>
      <c r="AQ11" s="23"/>
      <c r="AR11" s="21"/>
      <c r="BE11" s="334"/>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34"/>
      <c r="BS12" s="18" t="s">
        <v>6</v>
      </c>
    </row>
    <row r="13" spans="1:74" s="1" customFormat="1" ht="12" customHeight="1">
      <c r="B13" s="22"/>
      <c r="C13" s="23"/>
      <c r="D13" s="30" t="s">
        <v>36</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31</v>
      </c>
      <c r="AL13" s="23"/>
      <c r="AM13" s="23"/>
      <c r="AN13" s="33" t="s">
        <v>37</v>
      </c>
      <c r="AO13" s="23"/>
      <c r="AP13" s="23"/>
      <c r="AQ13" s="23"/>
      <c r="AR13" s="21"/>
      <c r="BE13" s="334"/>
      <c r="BS13" s="18" t="s">
        <v>6</v>
      </c>
    </row>
    <row r="14" spans="1:74" ht="12.75">
      <c r="B14" s="22"/>
      <c r="C14" s="23"/>
      <c r="D14" s="23"/>
      <c r="E14" s="339" t="s">
        <v>37</v>
      </c>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c r="AD14" s="340"/>
      <c r="AE14" s="340"/>
      <c r="AF14" s="340"/>
      <c r="AG14" s="340"/>
      <c r="AH14" s="340"/>
      <c r="AI14" s="340"/>
      <c r="AJ14" s="340"/>
      <c r="AK14" s="30" t="s">
        <v>34</v>
      </c>
      <c r="AL14" s="23"/>
      <c r="AM14" s="23"/>
      <c r="AN14" s="33" t="s">
        <v>37</v>
      </c>
      <c r="AO14" s="23"/>
      <c r="AP14" s="23"/>
      <c r="AQ14" s="23"/>
      <c r="AR14" s="21"/>
      <c r="BE14" s="334"/>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34"/>
      <c r="BS15" s="18" t="s">
        <v>4</v>
      </c>
    </row>
    <row r="16" spans="1:74" s="1" customFormat="1" ht="12" customHeight="1">
      <c r="B16" s="22"/>
      <c r="C16" s="23"/>
      <c r="D16" s="30" t="s">
        <v>38</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31</v>
      </c>
      <c r="AL16" s="23"/>
      <c r="AM16" s="23"/>
      <c r="AN16" s="28" t="s">
        <v>35</v>
      </c>
      <c r="AO16" s="23"/>
      <c r="AP16" s="23"/>
      <c r="AQ16" s="23"/>
      <c r="AR16" s="21"/>
      <c r="BE16" s="334"/>
      <c r="BS16" s="18" t="s">
        <v>4</v>
      </c>
    </row>
    <row r="17" spans="1:71" s="1" customFormat="1" ht="18.399999999999999" customHeight="1">
      <c r="B17" s="22"/>
      <c r="C17" s="23"/>
      <c r="D17" s="23"/>
      <c r="E17" s="28" t="s">
        <v>39</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34</v>
      </c>
      <c r="AL17" s="23"/>
      <c r="AM17" s="23"/>
      <c r="AN17" s="28" t="s">
        <v>35</v>
      </c>
      <c r="AO17" s="23"/>
      <c r="AP17" s="23"/>
      <c r="AQ17" s="23"/>
      <c r="AR17" s="21"/>
      <c r="BE17" s="334"/>
      <c r="BS17" s="18" t="s">
        <v>40</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34"/>
      <c r="BS18" s="18" t="s">
        <v>6</v>
      </c>
    </row>
    <row r="19" spans="1:71" s="1" customFormat="1" ht="12" customHeight="1">
      <c r="B19" s="22"/>
      <c r="C19" s="23"/>
      <c r="D19" s="30" t="s">
        <v>41</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31</v>
      </c>
      <c r="AL19" s="23"/>
      <c r="AM19" s="23"/>
      <c r="AN19" s="28" t="s">
        <v>42</v>
      </c>
      <c r="AO19" s="23"/>
      <c r="AP19" s="23"/>
      <c r="AQ19" s="23"/>
      <c r="AR19" s="21"/>
      <c r="BE19" s="334"/>
      <c r="BS19" s="18" t="s">
        <v>6</v>
      </c>
    </row>
    <row r="20" spans="1:71" s="1" customFormat="1" ht="18.399999999999999" customHeight="1">
      <c r="B20" s="22"/>
      <c r="C20" s="23"/>
      <c r="D20" s="23"/>
      <c r="E20" s="28" t="s">
        <v>43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34</v>
      </c>
      <c r="AL20" s="23"/>
      <c r="AM20" s="23"/>
      <c r="AN20" s="28" t="s">
        <v>35</v>
      </c>
      <c r="AO20" s="23"/>
      <c r="AP20" s="23"/>
      <c r="AQ20" s="23"/>
      <c r="AR20" s="21"/>
      <c r="BE20" s="334"/>
      <c r="BS20" s="18" t="s">
        <v>4</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34"/>
    </row>
    <row r="22" spans="1:71" s="1" customFormat="1" ht="12" customHeight="1">
      <c r="B22" s="22"/>
      <c r="C22" s="23"/>
      <c r="D22" s="30" t="s">
        <v>44</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34"/>
    </row>
    <row r="23" spans="1:71" s="1" customFormat="1" ht="47.25" customHeight="1">
      <c r="B23" s="22"/>
      <c r="C23" s="23"/>
      <c r="D23" s="23"/>
      <c r="E23" s="341" t="s">
        <v>45</v>
      </c>
      <c r="F23" s="341"/>
      <c r="G23" s="341"/>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c r="AK23" s="341"/>
      <c r="AL23" s="341"/>
      <c r="AM23" s="341"/>
      <c r="AN23" s="341"/>
      <c r="AO23" s="23"/>
      <c r="AP23" s="23"/>
      <c r="AQ23" s="23"/>
      <c r="AR23" s="21"/>
      <c r="BE23" s="334"/>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34"/>
    </row>
    <row r="25" spans="1:71" s="1" customFormat="1" ht="6.95" customHeight="1">
      <c r="B25" s="22"/>
      <c r="C25" s="23"/>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3"/>
      <c r="AQ25" s="23"/>
      <c r="AR25" s="21"/>
      <c r="BE25" s="334"/>
    </row>
    <row r="26" spans="1:71" s="2" customFormat="1" ht="25.9" customHeight="1">
      <c r="A26" s="36"/>
      <c r="B26" s="37"/>
      <c r="C26" s="38"/>
      <c r="D26" s="39" t="s">
        <v>46</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42">
        <f>ROUND(AG54,2)</f>
        <v>0</v>
      </c>
      <c r="AL26" s="343"/>
      <c r="AM26" s="343"/>
      <c r="AN26" s="343"/>
      <c r="AO26" s="343"/>
      <c r="AP26" s="38"/>
      <c r="AQ26" s="38"/>
      <c r="AR26" s="41"/>
      <c r="BE26" s="334"/>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34"/>
    </row>
    <row r="28" spans="1:71" s="2" customFormat="1" ht="12.75">
      <c r="A28" s="36"/>
      <c r="B28" s="37"/>
      <c r="C28" s="38"/>
      <c r="D28" s="38"/>
      <c r="E28" s="38"/>
      <c r="F28" s="38"/>
      <c r="G28" s="38"/>
      <c r="H28" s="38"/>
      <c r="I28" s="38"/>
      <c r="J28" s="38"/>
      <c r="K28" s="38"/>
      <c r="L28" s="344" t="s">
        <v>47</v>
      </c>
      <c r="M28" s="344"/>
      <c r="N28" s="344"/>
      <c r="O28" s="344"/>
      <c r="P28" s="344"/>
      <c r="Q28" s="38"/>
      <c r="R28" s="38"/>
      <c r="S28" s="38"/>
      <c r="T28" s="38"/>
      <c r="U28" s="38"/>
      <c r="V28" s="38"/>
      <c r="W28" s="344" t="s">
        <v>48</v>
      </c>
      <c r="X28" s="344"/>
      <c r="Y28" s="344"/>
      <c r="Z28" s="344"/>
      <c r="AA28" s="344"/>
      <c r="AB28" s="344"/>
      <c r="AC28" s="344"/>
      <c r="AD28" s="344"/>
      <c r="AE28" s="344"/>
      <c r="AF28" s="38"/>
      <c r="AG28" s="38"/>
      <c r="AH28" s="38"/>
      <c r="AI28" s="38"/>
      <c r="AJ28" s="38"/>
      <c r="AK28" s="344" t="s">
        <v>49</v>
      </c>
      <c r="AL28" s="344"/>
      <c r="AM28" s="344"/>
      <c r="AN28" s="344"/>
      <c r="AO28" s="344"/>
      <c r="AP28" s="38"/>
      <c r="AQ28" s="38"/>
      <c r="AR28" s="41"/>
      <c r="BE28" s="334"/>
    </row>
    <row r="29" spans="1:71" s="3" customFormat="1" ht="14.45" customHeight="1">
      <c r="B29" s="42"/>
      <c r="C29" s="43"/>
      <c r="D29" s="30" t="s">
        <v>50</v>
      </c>
      <c r="E29" s="43"/>
      <c r="F29" s="30" t="s">
        <v>51</v>
      </c>
      <c r="G29" s="43"/>
      <c r="H29" s="43"/>
      <c r="I29" s="43"/>
      <c r="J29" s="43"/>
      <c r="K29" s="43"/>
      <c r="L29" s="347">
        <v>0.21</v>
      </c>
      <c r="M29" s="346"/>
      <c r="N29" s="346"/>
      <c r="O29" s="346"/>
      <c r="P29" s="346"/>
      <c r="Q29" s="43"/>
      <c r="R29" s="43"/>
      <c r="S29" s="43"/>
      <c r="T29" s="43"/>
      <c r="U29" s="43"/>
      <c r="V29" s="43"/>
      <c r="W29" s="345">
        <f>ROUND(AZ54, 2)</f>
        <v>0</v>
      </c>
      <c r="X29" s="346"/>
      <c r="Y29" s="346"/>
      <c r="Z29" s="346"/>
      <c r="AA29" s="346"/>
      <c r="AB29" s="346"/>
      <c r="AC29" s="346"/>
      <c r="AD29" s="346"/>
      <c r="AE29" s="346"/>
      <c r="AF29" s="43"/>
      <c r="AG29" s="43"/>
      <c r="AH29" s="43"/>
      <c r="AI29" s="43"/>
      <c r="AJ29" s="43"/>
      <c r="AK29" s="345">
        <f>ROUND(AV54, 2)</f>
        <v>0</v>
      </c>
      <c r="AL29" s="346"/>
      <c r="AM29" s="346"/>
      <c r="AN29" s="346"/>
      <c r="AO29" s="346"/>
      <c r="AP29" s="43"/>
      <c r="AQ29" s="43"/>
      <c r="AR29" s="44"/>
      <c r="BE29" s="335"/>
    </row>
    <row r="30" spans="1:71" s="3" customFormat="1" ht="14.45" customHeight="1">
      <c r="B30" s="42"/>
      <c r="C30" s="43"/>
      <c r="D30" s="43"/>
      <c r="E30" s="43"/>
      <c r="F30" s="30" t="s">
        <v>52</v>
      </c>
      <c r="G30" s="43"/>
      <c r="H30" s="43"/>
      <c r="I30" s="43"/>
      <c r="J30" s="43"/>
      <c r="K30" s="43"/>
      <c r="L30" s="347">
        <v>0.15</v>
      </c>
      <c r="M30" s="346"/>
      <c r="N30" s="346"/>
      <c r="O30" s="346"/>
      <c r="P30" s="346"/>
      <c r="Q30" s="43"/>
      <c r="R30" s="43"/>
      <c r="S30" s="43"/>
      <c r="T30" s="43"/>
      <c r="U30" s="43"/>
      <c r="V30" s="43"/>
      <c r="W30" s="345">
        <f>ROUND(BA54, 2)</f>
        <v>0</v>
      </c>
      <c r="X30" s="346"/>
      <c r="Y30" s="346"/>
      <c r="Z30" s="346"/>
      <c r="AA30" s="346"/>
      <c r="AB30" s="346"/>
      <c r="AC30" s="346"/>
      <c r="AD30" s="346"/>
      <c r="AE30" s="346"/>
      <c r="AF30" s="43"/>
      <c r="AG30" s="43"/>
      <c r="AH30" s="43"/>
      <c r="AI30" s="43"/>
      <c r="AJ30" s="43"/>
      <c r="AK30" s="345">
        <f>ROUND(AW54, 2)</f>
        <v>0</v>
      </c>
      <c r="AL30" s="346"/>
      <c r="AM30" s="346"/>
      <c r="AN30" s="346"/>
      <c r="AO30" s="346"/>
      <c r="AP30" s="43"/>
      <c r="AQ30" s="43"/>
      <c r="AR30" s="44"/>
      <c r="BE30" s="335"/>
    </row>
    <row r="31" spans="1:71" s="3" customFormat="1" ht="14.45" hidden="1" customHeight="1">
      <c r="B31" s="42"/>
      <c r="C31" s="43"/>
      <c r="D31" s="43"/>
      <c r="E31" s="43"/>
      <c r="F31" s="30" t="s">
        <v>53</v>
      </c>
      <c r="G31" s="43"/>
      <c r="H31" s="43"/>
      <c r="I31" s="43"/>
      <c r="J31" s="43"/>
      <c r="K31" s="43"/>
      <c r="L31" s="347">
        <v>0.21</v>
      </c>
      <c r="M31" s="346"/>
      <c r="N31" s="346"/>
      <c r="O31" s="346"/>
      <c r="P31" s="346"/>
      <c r="Q31" s="43"/>
      <c r="R31" s="43"/>
      <c r="S31" s="43"/>
      <c r="T31" s="43"/>
      <c r="U31" s="43"/>
      <c r="V31" s="43"/>
      <c r="W31" s="345">
        <f>ROUND(BB54, 2)</f>
        <v>0</v>
      </c>
      <c r="X31" s="346"/>
      <c r="Y31" s="346"/>
      <c r="Z31" s="346"/>
      <c r="AA31" s="346"/>
      <c r="AB31" s="346"/>
      <c r="AC31" s="346"/>
      <c r="AD31" s="346"/>
      <c r="AE31" s="346"/>
      <c r="AF31" s="43"/>
      <c r="AG31" s="43"/>
      <c r="AH31" s="43"/>
      <c r="AI31" s="43"/>
      <c r="AJ31" s="43"/>
      <c r="AK31" s="345">
        <v>0</v>
      </c>
      <c r="AL31" s="346"/>
      <c r="AM31" s="346"/>
      <c r="AN31" s="346"/>
      <c r="AO31" s="346"/>
      <c r="AP31" s="43"/>
      <c r="AQ31" s="43"/>
      <c r="AR31" s="44"/>
      <c r="BE31" s="335"/>
    </row>
    <row r="32" spans="1:71" s="3" customFormat="1" ht="14.45" hidden="1" customHeight="1">
      <c r="B32" s="42"/>
      <c r="C32" s="43"/>
      <c r="D32" s="43"/>
      <c r="E32" s="43"/>
      <c r="F32" s="30" t="s">
        <v>54</v>
      </c>
      <c r="G32" s="43"/>
      <c r="H32" s="43"/>
      <c r="I32" s="43"/>
      <c r="J32" s="43"/>
      <c r="K32" s="43"/>
      <c r="L32" s="347">
        <v>0.15</v>
      </c>
      <c r="M32" s="346"/>
      <c r="N32" s="346"/>
      <c r="O32" s="346"/>
      <c r="P32" s="346"/>
      <c r="Q32" s="43"/>
      <c r="R32" s="43"/>
      <c r="S32" s="43"/>
      <c r="T32" s="43"/>
      <c r="U32" s="43"/>
      <c r="V32" s="43"/>
      <c r="W32" s="345">
        <f>ROUND(BC54, 2)</f>
        <v>0</v>
      </c>
      <c r="X32" s="346"/>
      <c r="Y32" s="346"/>
      <c r="Z32" s="346"/>
      <c r="AA32" s="346"/>
      <c r="AB32" s="346"/>
      <c r="AC32" s="346"/>
      <c r="AD32" s="346"/>
      <c r="AE32" s="346"/>
      <c r="AF32" s="43"/>
      <c r="AG32" s="43"/>
      <c r="AH32" s="43"/>
      <c r="AI32" s="43"/>
      <c r="AJ32" s="43"/>
      <c r="AK32" s="345">
        <v>0</v>
      </c>
      <c r="AL32" s="346"/>
      <c r="AM32" s="346"/>
      <c r="AN32" s="346"/>
      <c r="AO32" s="346"/>
      <c r="AP32" s="43"/>
      <c r="AQ32" s="43"/>
      <c r="AR32" s="44"/>
      <c r="BE32" s="335"/>
    </row>
    <row r="33" spans="1:57" s="3" customFormat="1" ht="14.45" hidden="1" customHeight="1">
      <c r="B33" s="42"/>
      <c r="C33" s="43"/>
      <c r="D33" s="43"/>
      <c r="E33" s="43"/>
      <c r="F33" s="30" t="s">
        <v>55</v>
      </c>
      <c r="G33" s="43"/>
      <c r="H33" s="43"/>
      <c r="I33" s="43"/>
      <c r="J33" s="43"/>
      <c r="K33" s="43"/>
      <c r="L33" s="347">
        <v>0</v>
      </c>
      <c r="M33" s="346"/>
      <c r="N33" s="346"/>
      <c r="O33" s="346"/>
      <c r="P33" s="346"/>
      <c r="Q33" s="43"/>
      <c r="R33" s="43"/>
      <c r="S33" s="43"/>
      <c r="T33" s="43"/>
      <c r="U33" s="43"/>
      <c r="V33" s="43"/>
      <c r="W33" s="345">
        <f>ROUND(BD54, 2)</f>
        <v>0</v>
      </c>
      <c r="X33" s="346"/>
      <c r="Y33" s="346"/>
      <c r="Z33" s="346"/>
      <c r="AA33" s="346"/>
      <c r="AB33" s="346"/>
      <c r="AC33" s="346"/>
      <c r="AD33" s="346"/>
      <c r="AE33" s="346"/>
      <c r="AF33" s="43"/>
      <c r="AG33" s="43"/>
      <c r="AH33" s="43"/>
      <c r="AI33" s="43"/>
      <c r="AJ33" s="43"/>
      <c r="AK33" s="345">
        <v>0</v>
      </c>
      <c r="AL33" s="346"/>
      <c r="AM33" s="346"/>
      <c r="AN33" s="346"/>
      <c r="AO33" s="346"/>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56</v>
      </c>
      <c r="E35" s="47"/>
      <c r="F35" s="47"/>
      <c r="G35" s="47"/>
      <c r="H35" s="47"/>
      <c r="I35" s="47"/>
      <c r="J35" s="47"/>
      <c r="K35" s="47"/>
      <c r="L35" s="47"/>
      <c r="M35" s="47"/>
      <c r="N35" s="47"/>
      <c r="O35" s="47"/>
      <c r="P35" s="47"/>
      <c r="Q35" s="47"/>
      <c r="R35" s="47"/>
      <c r="S35" s="47"/>
      <c r="T35" s="48" t="s">
        <v>57</v>
      </c>
      <c r="U35" s="47"/>
      <c r="V35" s="47"/>
      <c r="W35" s="47"/>
      <c r="X35" s="351" t="s">
        <v>58</v>
      </c>
      <c r="Y35" s="349"/>
      <c r="Z35" s="349"/>
      <c r="AA35" s="349"/>
      <c r="AB35" s="349"/>
      <c r="AC35" s="47"/>
      <c r="AD35" s="47"/>
      <c r="AE35" s="47"/>
      <c r="AF35" s="47"/>
      <c r="AG35" s="47"/>
      <c r="AH35" s="47"/>
      <c r="AI35" s="47"/>
      <c r="AJ35" s="47"/>
      <c r="AK35" s="348">
        <f>SUM(AK26:AK33)</f>
        <v>0</v>
      </c>
      <c r="AL35" s="349"/>
      <c r="AM35" s="349"/>
      <c r="AN35" s="349"/>
      <c r="AO35" s="350"/>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4" t="s">
        <v>59</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0" t="s">
        <v>13</v>
      </c>
      <c r="D44" s="54"/>
      <c r="E44" s="54"/>
      <c r="F44" s="54"/>
      <c r="G44" s="54"/>
      <c r="H44" s="54"/>
      <c r="I44" s="54"/>
      <c r="J44" s="54"/>
      <c r="K44" s="54"/>
      <c r="L44" s="54" t="str">
        <f>K5</f>
        <v>200101</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16</v>
      </c>
      <c r="D45" s="58"/>
      <c r="E45" s="58"/>
      <c r="F45" s="58"/>
      <c r="G45" s="58"/>
      <c r="H45" s="58"/>
      <c r="I45" s="58"/>
      <c r="J45" s="58"/>
      <c r="K45" s="58"/>
      <c r="L45" s="330" t="str">
        <f>K6</f>
        <v>Úprava objektu Radniční č.p.13 na kancelářské prostory,Frýdek-Místek</v>
      </c>
      <c r="M45" s="331"/>
      <c r="N45" s="331"/>
      <c r="O45" s="331"/>
      <c r="P45" s="331"/>
      <c r="Q45" s="331"/>
      <c r="R45" s="331"/>
      <c r="S45" s="331"/>
      <c r="T45" s="331"/>
      <c r="U45" s="331"/>
      <c r="V45" s="331"/>
      <c r="W45" s="331"/>
      <c r="X45" s="331"/>
      <c r="Y45" s="331"/>
      <c r="Z45" s="331"/>
      <c r="AA45" s="331"/>
      <c r="AB45" s="331"/>
      <c r="AC45" s="331"/>
      <c r="AD45" s="331"/>
      <c r="AE45" s="331"/>
      <c r="AF45" s="331"/>
      <c r="AG45" s="331"/>
      <c r="AH45" s="331"/>
      <c r="AI45" s="331"/>
      <c r="AJ45" s="331"/>
      <c r="AK45" s="331"/>
      <c r="AL45" s="331"/>
      <c r="AM45" s="331"/>
      <c r="AN45" s="331"/>
      <c r="AO45" s="331"/>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0" t="s">
        <v>22</v>
      </c>
      <c r="D47" s="38"/>
      <c r="E47" s="38"/>
      <c r="F47" s="38"/>
      <c r="G47" s="38"/>
      <c r="H47" s="38"/>
      <c r="I47" s="38"/>
      <c r="J47" s="38"/>
      <c r="K47" s="38"/>
      <c r="L47" s="60" t="str">
        <f>IF(K8="","",K8)</f>
        <v xml:space="preserve">Frýdek-Místek </v>
      </c>
      <c r="M47" s="38"/>
      <c r="N47" s="38"/>
      <c r="O47" s="38"/>
      <c r="P47" s="38"/>
      <c r="Q47" s="38"/>
      <c r="R47" s="38"/>
      <c r="S47" s="38"/>
      <c r="T47" s="38"/>
      <c r="U47" s="38"/>
      <c r="V47" s="38"/>
      <c r="W47" s="38"/>
      <c r="X47" s="38"/>
      <c r="Y47" s="38"/>
      <c r="Z47" s="38"/>
      <c r="AA47" s="38"/>
      <c r="AB47" s="38"/>
      <c r="AC47" s="38"/>
      <c r="AD47" s="38"/>
      <c r="AE47" s="38"/>
      <c r="AF47" s="38"/>
      <c r="AG47" s="38"/>
      <c r="AH47" s="38"/>
      <c r="AI47" s="30" t="s">
        <v>24</v>
      </c>
      <c r="AJ47" s="38"/>
      <c r="AK47" s="38"/>
      <c r="AL47" s="38"/>
      <c r="AM47" s="356" t="str">
        <f>IF(AN8= "","",AN8)</f>
        <v>17. 7. 2020</v>
      </c>
      <c r="AN47" s="356"/>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2" customHeight="1">
      <c r="A49" s="36"/>
      <c r="B49" s="37"/>
      <c r="C49" s="30" t="s">
        <v>30</v>
      </c>
      <c r="D49" s="38"/>
      <c r="E49" s="38"/>
      <c r="F49" s="38"/>
      <c r="G49" s="38"/>
      <c r="H49" s="38"/>
      <c r="I49" s="38"/>
      <c r="J49" s="38"/>
      <c r="K49" s="38"/>
      <c r="L49" s="54" t="str">
        <f>IF(E11= "","",E11)</f>
        <v xml:space="preserve">Statutární město Frýdek-Místek </v>
      </c>
      <c r="M49" s="38"/>
      <c r="N49" s="38"/>
      <c r="O49" s="38"/>
      <c r="P49" s="38"/>
      <c r="Q49" s="38"/>
      <c r="R49" s="38"/>
      <c r="S49" s="38"/>
      <c r="T49" s="38"/>
      <c r="U49" s="38"/>
      <c r="V49" s="38"/>
      <c r="W49" s="38"/>
      <c r="X49" s="38"/>
      <c r="Y49" s="38"/>
      <c r="Z49" s="38"/>
      <c r="AA49" s="38"/>
      <c r="AB49" s="38"/>
      <c r="AC49" s="38"/>
      <c r="AD49" s="38"/>
      <c r="AE49" s="38"/>
      <c r="AF49" s="38"/>
      <c r="AG49" s="38"/>
      <c r="AH49" s="38"/>
      <c r="AI49" s="30" t="s">
        <v>38</v>
      </c>
      <c r="AJ49" s="38"/>
      <c r="AK49" s="38"/>
      <c r="AL49" s="38"/>
      <c r="AM49" s="357" t="str">
        <f>IF(E17="","",E17)</f>
        <v xml:space="preserve"> </v>
      </c>
      <c r="AN49" s="358"/>
      <c r="AO49" s="358"/>
      <c r="AP49" s="358"/>
      <c r="AQ49" s="38"/>
      <c r="AR49" s="41"/>
      <c r="AS49" s="359" t="s">
        <v>60</v>
      </c>
      <c r="AT49" s="360"/>
      <c r="AU49" s="62"/>
      <c r="AV49" s="62"/>
      <c r="AW49" s="62"/>
      <c r="AX49" s="62"/>
      <c r="AY49" s="62"/>
      <c r="AZ49" s="62"/>
      <c r="BA49" s="62"/>
      <c r="BB49" s="62"/>
      <c r="BC49" s="62"/>
      <c r="BD49" s="63"/>
      <c r="BE49" s="36"/>
    </row>
    <row r="50" spans="1:91" s="2" customFormat="1" ht="15.2" customHeight="1">
      <c r="A50" s="36"/>
      <c r="B50" s="37"/>
      <c r="C50" s="30" t="s">
        <v>36</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0" t="s">
        <v>41</v>
      </c>
      <c r="AJ50" s="38"/>
      <c r="AK50" s="38"/>
      <c r="AL50" s="38"/>
      <c r="AM50" s="357" t="str">
        <f>IF(E20="","",E20)</f>
        <v xml:space="preserve">Lenka Jerakasová </v>
      </c>
      <c r="AN50" s="358"/>
      <c r="AO50" s="358"/>
      <c r="AP50" s="358"/>
      <c r="AQ50" s="38"/>
      <c r="AR50" s="41"/>
      <c r="AS50" s="361"/>
      <c r="AT50" s="362"/>
      <c r="AU50" s="64"/>
      <c r="AV50" s="64"/>
      <c r="AW50" s="64"/>
      <c r="AX50" s="64"/>
      <c r="AY50" s="64"/>
      <c r="AZ50" s="64"/>
      <c r="BA50" s="64"/>
      <c r="BB50" s="64"/>
      <c r="BC50" s="64"/>
      <c r="BD50" s="65"/>
      <c r="BE50" s="36"/>
    </row>
    <row r="51" spans="1:91"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63"/>
      <c r="AT51" s="364"/>
      <c r="AU51" s="66"/>
      <c r="AV51" s="66"/>
      <c r="AW51" s="66"/>
      <c r="AX51" s="66"/>
      <c r="AY51" s="66"/>
      <c r="AZ51" s="66"/>
      <c r="BA51" s="66"/>
      <c r="BB51" s="66"/>
      <c r="BC51" s="66"/>
      <c r="BD51" s="67"/>
      <c r="BE51" s="36"/>
    </row>
    <row r="52" spans="1:91" s="2" customFormat="1" ht="29.25" customHeight="1">
      <c r="A52" s="36"/>
      <c r="B52" s="37"/>
      <c r="C52" s="326" t="s">
        <v>61</v>
      </c>
      <c r="D52" s="327"/>
      <c r="E52" s="327"/>
      <c r="F52" s="327"/>
      <c r="G52" s="327"/>
      <c r="H52" s="68"/>
      <c r="I52" s="329" t="s">
        <v>62</v>
      </c>
      <c r="J52" s="327"/>
      <c r="K52" s="327"/>
      <c r="L52" s="327"/>
      <c r="M52" s="327"/>
      <c r="N52" s="327"/>
      <c r="O52" s="327"/>
      <c r="P52" s="327"/>
      <c r="Q52" s="327"/>
      <c r="R52" s="327"/>
      <c r="S52" s="327"/>
      <c r="T52" s="327"/>
      <c r="U52" s="327"/>
      <c r="V52" s="327"/>
      <c r="W52" s="327"/>
      <c r="X52" s="327"/>
      <c r="Y52" s="327"/>
      <c r="Z52" s="327"/>
      <c r="AA52" s="327"/>
      <c r="AB52" s="327"/>
      <c r="AC52" s="327"/>
      <c r="AD52" s="327"/>
      <c r="AE52" s="327"/>
      <c r="AF52" s="327"/>
      <c r="AG52" s="355" t="s">
        <v>63</v>
      </c>
      <c r="AH52" s="327"/>
      <c r="AI52" s="327"/>
      <c r="AJ52" s="327"/>
      <c r="AK52" s="327"/>
      <c r="AL52" s="327"/>
      <c r="AM52" s="327"/>
      <c r="AN52" s="329" t="s">
        <v>64</v>
      </c>
      <c r="AO52" s="327"/>
      <c r="AP52" s="327"/>
      <c r="AQ52" s="69" t="s">
        <v>65</v>
      </c>
      <c r="AR52" s="41"/>
      <c r="AS52" s="70" t="s">
        <v>66</v>
      </c>
      <c r="AT52" s="71" t="s">
        <v>67</v>
      </c>
      <c r="AU52" s="71" t="s">
        <v>68</v>
      </c>
      <c r="AV52" s="71" t="s">
        <v>69</v>
      </c>
      <c r="AW52" s="71" t="s">
        <v>70</v>
      </c>
      <c r="AX52" s="71" t="s">
        <v>71</v>
      </c>
      <c r="AY52" s="71" t="s">
        <v>72</v>
      </c>
      <c r="AZ52" s="71" t="s">
        <v>73</v>
      </c>
      <c r="BA52" s="71" t="s">
        <v>74</v>
      </c>
      <c r="BB52" s="71" t="s">
        <v>75</v>
      </c>
      <c r="BC52" s="71" t="s">
        <v>76</v>
      </c>
      <c r="BD52" s="72" t="s">
        <v>77</v>
      </c>
      <c r="BE52" s="36"/>
    </row>
    <row r="53" spans="1:91"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c r="B54" s="76"/>
      <c r="C54" s="77" t="s">
        <v>78</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32">
        <f>ROUND(SUM(AG55:AG65),2)</f>
        <v>0</v>
      </c>
      <c r="AH54" s="332"/>
      <c r="AI54" s="332"/>
      <c r="AJ54" s="332"/>
      <c r="AK54" s="332"/>
      <c r="AL54" s="332"/>
      <c r="AM54" s="332"/>
      <c r="AN54" s="365">
        <f t="shared" ref="AN54:AN65" si="0">SUM(AG54,AT54)</f>
        <v>0</v>
      </c>
      <c r="AO54" s="365"/>
      <c r="AP54" s="365"/>
      <c r="AQ54" s="80" t="s">
        <v>35</v>
      </c>
      <c r="AR54" s="81"/>
      <c r="AS54" s="82">
        <f>ROUND(SUM(AS55:AS65),2)</f>
        <v>0</v>
      </c>
      <c r="AT54" s="83">
        <f t="shared" ref="AT54:AT65" si="1">ROUND(SUM(AV54:AW54),2)</f>
        <v>0</v>
      </c>
      <c r="AU54" s="84">
        <f>ROUND(SUM(AU55:AU65),5)</f>
        <v>0</v>
      </c>
      <c r="AV54" s="83">
        <f>ROUND(AZ54*L29,2)</f>
        <v>0</v>
      </c>
      <c r="AW54" s="83">
        <f>ROUND(BA54*L30,2)</f>
        <v>0</v>
      </c>
      <c r="AX54" s="83">
        <f>ROUND(BB54*L29,2)</f>
        <v>0</v>
      </c>
      <c r="AY54" s="83">
        <f>ROUND(BC54*L30,2)</f>
        <v>0</v>
      </c>
      <c r="AZ54" s="83">
        <f>ROUND(SUM(AZ55:AZ65),2)</f>
        <v>0</v>
      </c>
      <c r="BA54" s="83">
        <f>ROUND(SUM(BA55:BA65),2)</f>
        <v>0</v>
      </c>
      <c r="BB54" s="83">
        <f>ROUND(SUM(BB55:BB65),2)</f>
        <v>0</v>
      </c>
      <c r="BC54" s="83">
        <f>ROUND(SUM(BC55:BC65),2)</f>
        <v>0</v>
      </c>
      <c r="BD54" s="85">
        <f>ROUND(SUM(BD55:BD65),2)</f>
        <v>0</v>
      </c>
      <c r="BS54" s="86" t="s">
        <v>79</v>
      </c>
      <c r="BT54" s="86" t="s">
        <v>80</v>
      </c>
      <c r="BV54" s="86" t="s">
        <v>81</v>
      </c>
      <c r="BW54" s="86" t="s">
        <v>5</v>
      </c>
      <c r="BX54" s="86" t="s">
        <v>82</v>
      </c>
      <c r="CL54" s="86" t="s">
        <v>19</v>
      </c>
    </row>
    <row r="55" spans="1:91" s="7" customFormat="1" ht="24.75" customHeight="1">
      <c r="A55" s="87" t="s">
        <v>83</v>
      </c>
      <c r="B55" s="88"/>
      <c r="C55" s="89"/>
      <c r="D55" s="328" t="s">
        <v>14</v>
      </c>
      <c r="E55" s="328"/>
      <c r="F55" s="328"/>
      <c r="G55" s="328"/>
      <c r="H55" s="328"/>
      <c r="I55" s="90"/>
      <c r="J55" s="328" t="s">
        <v>17</v>
      </c>
      <c r="K55" s="328"/>
      <c r="L55" s="328"/>
      <c r="M55" s="328"/>
      <c r="N55" s="328"/>
      <c r="O55" s="328"/>
      <c r="P55" s="328"/>
      <c r="Q55" s="328"/>
      <c r="R55" s="328"/>
      <c r="S55" s="328"/>
      <c r="T55" s="328"/>
      <c r="U55" s="328"/>
      <c r="V55" s="328"/>
      <c r="W55" s="328"/>
      <c r="X55" s="328"/>
      <c r="Y55" s="328"/>
      <c r="Z55" s="328"/>
      <c r="AA55" s="328"/>
      <c r="AB55" s="328"/>
      <c r="AC55" s="328"/>
      <c r="AD55" s="328"/>
      <c r="AE55" s="328"/>
      <c r="AF55" s="328"/>
      <c r="AG55" s="353">
        <f>'200101 - Úprava objektu R...'!J28</f>
        <v>0</v>
      </c>
      <c r="AH55" s="354"/>
      <c r="AI55" s="354"/>
      <c r="AJ55" s="354"/>
      <c r="AK55" s="354"/>
      <c r="AL55" s="354"/>
      <c r="AM55" s="354"/>
      <c r="AN55" s="353">
        <f t="shared" si="0"/>
        <v>0</v>
      </c>
      <c r="AO55" s="354"/>
      <c r="AP55" s="354"/>
      <c r="AQ55" s="91" t="s">
        <v>84</v>
      </c>
      <c r="AR55" s="92"/>
      <c r="AS55" s="93">
        <v>0</v>
      </c>
      <c r="AT55" s="94">
        <f t="shared" si="1"/>
        <v>0</v>
      </c>
      <c r="AU55" s="95">
        <f>'200101 - Úprava objektu R...'!P77</f>
        <v>0</v>
      </c>
      <c r="AV55" s="94">
        <f>'200101 - Úprava objektu R...'!J31</f>
        <v>0</v>
      </c>
      <c r="AW55" s="94">
        <f>'200101 - Úprava objektu R...'!J32</f>
        <v>0</v>
      </c>
      <c r="AX55" s="94">
        <f>'200101 - Úprava objektu R...'!J33</f>
        <v>0</v>
      </c>
      <c r="AY55" s="94">
        <f>'200101 - Úprava objektu R...'!J34</f>
        <v>0</v>
      </c>
      <c r="AZ55" s="94">
        <f>'200101 - Úprava objektu R...'!F31</f>
        <v>0</v>
      </c>
      <c r="BA55" s="94">
        <f>'200101 - Úprava objektu R...'!F32</f>
        <v>0</v>
      </c>
      <c r="BB55" s="94">
        <f>'200101 - Úprava objektu R...'!F33</f>
        <v>0</v>
      </c>
      <c r="BC55" s="94">
        <f>'200101 - Úprava objektu R...'!F34</f>
        <v>0</v>
      </c>
      <c r="BD55" s="96">
        <f>'200101 - Úprava objektu R...'!F35</f>
        <v>0</v>
      </c>
      <c r="BT55" s="97" t="s">
        <v>21</v>
      </c>
      <c r="BU55" s="97" t="s">
        <v>85</v>
      </c>
      <c r="BV55" s="97" t="s">
        <v>81</v>
      </c>
      <c r="BW55" s="97" t="s">
        <v>5</v>
      </c>
      <c r="BX55" s="97" t="s">
        <v>82</v>
      </c>
      <c r="CL55" s="97" t="s">
        <v>19</v>
      </c>
    </row>
    <row r="56" spans="1:91" s="7" customFormat="1" ht="24.75" customHeight="1">
      <c r="A56" s="87" t="s">
        <v>83</v>
      </c>
      <c r="B56" s="88"/>
      <c r="C56" s="89"/>
      <c r="D56" s="328" t="s">
        <v>86</v>
      </c>
      <c r="E56" s="328"/>
      <c r="F56" s="328"/>
      <c r="G56" s="328"/>
      <c r="H56" s="328"/>
      <c r="I56" s="90"/>
      <c r="J56" s="328" t="s">
        <v>87</v>
      </c>
      <c r="K56" s="328"/>
      <c r="L56" s="328"/>
      <c r="M56" s="328"/>
      <c r="N56" s="328"/>
      <c r="O56" s="328"/>
      <c r="P56" s="328"/>
      <c r="Q56" s="328"/>
      <c r="R56" s="328"/>
      <c r="S56" s="328"/>
      <c r="T56" s="328"/>
      <c r="U56" s="328"/>
      <c r="V56" s="328"/>
      <c r="W56" s="328"/>
      <c r="X56" s="328"/>
      <c r="Y56" s="328"/>
      <c r="Z56" s="328"/>
      <c r="AA56" s="328"/>
      <c r="AB56" s="328"/>
      <c r="AC56" s="328"/>
      <c r="AD56" s="328"/>
      <c r="AE56" s="328"/>
      <c r="AF56" s="328"/>
      <c r="AG56" s="353">
        <f>'200101-D.1.1 - Architekto...'!J30</f>
        <v>0</v>
      </c>
      <c r="AH56" s="354"/>
      <c r="AI56" s="354"/>
      <c r="AJ56" s="354"/>
      <c r="AK56" s="354"/>
      <c r="AL56" s="354"/>
      <c r="AM56" s="354"/>
      <c r="AN56" s="353">
        <f t="shared" si="0"/>
        <v>0</v>
      </c>
      <c r="AO56" s="354"/>
      <c r="AP56" s="354"/>
      <c r="AQ56" s="91" t="s">
        <v>84</v>
      </c>
      <c r="AR56" s="92"/>
      <c r="AS56" s="93">
        <v>0</v>
      </c>
      <c r="AT56" s="94">
        <f t="shared" si="1"/>
        <v>0</v>
      </c>
      <c r="AU56" s="95">
        <f>'200101-D.1.1 - Architekto...'!P95</f>
        <v>0</v>
      </c>
      <c r="AV56" s="94">
        <f>'200101-D.1.1 - Architekto...'!J33</f>
        <v>0</v>
      </c>
      <c r="AW56" s="94">
        <f>'200101-D.1.1 - Architekto...'!J34</f>
        <v>0</v>
      </c>
      <c r="AX56" s="94">
        <f>'200101-D.1.1 - Architekto...'!J35</f>
        <v>0</v>
      </c>
      <c r="AY56" s="94">
        <f>'200101-D.1.1 - Architekto...'!J36</f>
        <v>0</v>
      </c>
      <c r="AZ56" s="94">
        <f>'200101-D.1.1 - Architekto...'!F33</f>
        <v>0</v>
      </c>
      <c r="BA56" s="94">
        <f>'200101-D.1.1 - Architekto...'!F34</f>
        <v>0</v>
      </c>
      <c r="BB56" s="94">
        <f>'200101-D.1.1 - Architekto...'!F35</f>
        <v>0</v>
      </c>
      <c r="BC56" s="94">
        <f>'200101-D.1.1 - Architekto...'!F36</f>
        <v>0</v>
      </c>
      <c r="BD56" s="96">
        <f>'200101-D.1.1 - Architekto...'!F37</f>
        <v>0</v>
      </c>
      <c r="BT56" s="97" t="s">
        <v>21</v>
      </c>
      <c r="BV56" s="97" t="s">
        <v>81</v>
      </c>
      <c r="BW56" s="97" t="s">
        <v>88</v>
      </c>
      <c r="BX56" s="97" t="s">
        <v>5</v>
      </c>
      <c r="CL56" s="97" t="s">
        <v>19</v>
      </c>
      <c r="CM56" s="97" t="s">
        <v>89</v>
      </c>
    </row>
    <row r="57" spans="1:91" s="7" customFormat="1" ht="24.75" customHeight="1">
      <c r="A57" s="87" t="s">
        <v>83</v>
      </c>
      <c r="B57" s="88"/>
      <c r="C57" s="89"/>
      <c r="D57" s="328" t="s">
        <v>90</v>
      </c>
      <c r="E57" s="328"/>
      <c r="F57" s="328"/>
      <c r="G57" s="328"/>
      <c r="H57" s="328"/>
      <c r="I57" s="90"/>
      <c r="J57" s="328" t="s">
        <v>91</v>
      </c>
      <c r="K57" s="328"/>
      <c r="L57" s="328"/>
      <c r="M57" s="328"/>
      <c r="N57" s="328"/>
      <c r="O57" s="328"/>
      <c r="P57" s="328"/>
      <c r="Q57" s="328"/>
      <c r="R57" s="328"/>
      <c r="S57" s="328"/>
      <c r="T57" s="328"/>
      <c r="U57" s="328"/>
      <c r="V57" s="328"/>
      <c r="W57" s="328"/>
      <c r="X57" s="328"/>
      <c r="Y57" s="328"/>
      <c r="Z57" s="328"/>
      <c r="AA57" s="328"/>
      <c r="AB57" s="328"/>
      <c r="AC57" s="328"/>
      <c r="AD57" s="328"/>
      <c r="AE57" s="328"/>
      <c r="AF57" s="328"/>
      <c r="AG57" s="353">
        <f>'200101-D.1.1.2 - Architek...'!J30</f>
        <v>0</v>
      </c>
      <c r="AH57" s="354"/>
      <c r="AI57" s="354"/>
      <c r="AJ57" s="354"/>
      <c r="AK57" s="354"/>
      <c r="AL57" s="354"/>
      <c r="AM57" s="354"/>
      <c r="AN57" s="353">
        <f t="shared" si="0"/>
        <v>0</v>
      </c>
      <c r="AO57" s="354"/>
      <c r="AP57" s="354"/>
      <c r="AQ57" s="91" t="s">
        <v>84</v>
      </c>
      <c r="AR57" s="92"/>
      <c r="AS57" s="93">
        <v>0</v>
      </c>
      <c r="AT57" s="94">
        <f t="shared" si="1"/>
        <v>0</v>
      </c>
      <c r="AU57" s="95">
        <f>'200101-D.1.1.2 - Architek...'!P97</f>
        <v>0</v>
      </c>
      <c r="AV57" s="94">
        <f>'200101-D.1.1.2 - Architek...'!J33</f>
        <v>0</v>
      </c>
      <c r="AW57" s="94">
        <f>'200101-D.1.1.2 - Architek...'!J34</f>
        <v>0</v>
      </c>
      <c r="AX57" s="94">
        <f>'200101-D.1.1.2 - Architek...'!J35</f>
        <v>0</v>
      </c>
      <c r="AY57" s="94">
        <f>'200101-D.1.1.2 - Architek...'!J36</f>
        <v>0</v>
      </c>
      <c r="AZ57" s="94">
        <f>'200101-D.1.1.2 - Architek...'!F33</f>
        <v>0</v>
      </c>
      <c r="BA57" s="94">
        <f>'200101-D.1.1.2 - Architek...'!F34</f>
        <v>0</v>
      </c>
      <c r="BB57" s="94">
        <f>'200101-D.1.1.2 - Architek...'!F35</f>
        <v>0</v>
      </c>
      <c r="BC57" s="94">
        <f>'200101-D.1.1.2 - Architek...'!F36</f>
        <v>0</v>
      </c>
      <c r="BD57" s="96">
        <f>'200101-D.1.1.2 - Architek...'!F37</f>
        <v>0</v>
      </c>
      <c r="BT57" s="97" t="s">
        <v>21</v>
      </c>
      <c r="BV57" s="97" t="s">
        <v>81</v>
      </c>
      <c r="BW57" s="97" t="s">
        <v>92</v>
      </c>
      <c r="BX57" s="97" t="s">
        <v>5</v>
      </c>
      <c r="CL57" s="97" t="s">
        <v>19</v>
      </c>
      <c r="CM57" s="97" t="s">
        <v>89</v>
      </c>
    </row>
    <row r="58" spans="1:91" s="7" customFormat="1" ht="24.75" customHeight="1">
      <c r="A58" s="87" t="s">
        <v>83</v>
      </c>
      <c r="B58" s="88"/>
      <c r="C58" s="89"/>
      <c r="D58" s="328" t="s">
        <v>93</v>
      </c>
      <c r="E58" s="328"/>
      <c r="F58" s="328"/>
      <c r="G58" s="328"/>
      <c r="H58" s="328"/>
      <c r="I58" s="90"/>
      <c r="J58" s="328" t="s">
        <v>94</v>
      </c>
      <c r="K58" s="328"/>
      <c r="L58" s="328"/>
      <c r="M58" s="328"/>
      <c r="N58" s="328"/>
      <c r="O58" s="328"/>
      <c r="P58" s="328"/>
      <c r="Q58" s="328"/>
      <c r="R58" s="328"/>
      <c r="S58" s="328"/>
      <c r="T58" s="328"/>
      <c r="U58" s="328"/>
      <c r="V58" s="328"/>
      <c r="W58" s="328"/>
      <c r="X58" s="328"/>
      <c r="Y58" s="328"/>
      <c r="Z58" s="328"/>
      <c r="AA58" s="328"/>
      <c r="AB58" s="328"/>
      <c r="AC58" s="328"/>
      <c r="AD58" s="328"/>
      <c r="AE58" s="328"/>
      <c r="AF58" s="328"/>
      <c r="AG58" s="353">
        <f>'200101-D.1.4.1 - Vytápění '!J30</f>
        <v>0</v>
      </c>
      <c r="AH58" s="354"/>
      <c r="AI58" s="354"/>
      <c r="AJ58" s="354"/>
      <c r="AK58" s="354"/>
      <c r="AL58" s="354"/>
      <c r="AM58" s="354"/>
      <c r="AN58" s="353">
        <f t="shared" si="0"/>
        <v>0</v>
      </c>
      <c r="AO58" s="354"/>
      <c r="AP58" s="354"/>
      <c r="AQ58" s="91" t="s">
        <v>84</v>
      </c>
      <c r="AR58" s="92"/>
      <c r="AS58" s="93">
        <v>0</v>
      </c>
      <c r="AT58" s="94">
        <f t="shared" si="1"/>
        <v>0</v>
      </c>
      <c r="AU58" s="95">
        <f>'200101-D.1.4.1 - Vytápění '!P88</f>
        <v>0</v>
      </c>
      <c r="AV58" s="94">
        <f>'200101-D.1.4.1 - Vytápění '!J33</f>
        <v>0</v>
      </c>
      <c r="AW58" s="94">
        <f>'200101-D.1.4.1 - Vytápění '!J34</f>
        <v>0</v>
      </c>
      <c r="AX58" s="94">
        <f>'200101-D.1.4.1 - Vytápění '!J35</f>
        <v>0</v>
      </c>
      <c r="AY58" s="94">
        <f>'200101-D.1.4.1 - Vytápění '!J36</f>
        <v>0</v>
      </c>
      <c r="AZ58" s="94">
        <f>'200101-D.1.4.1 - Vytápění '!F33</f>
        <v>0</v>
      </c>
      <c r="BA58" s="94">
        <f>'200101-D.1.4.1 - Vytápění '!F34</f>
        <v>0</v>
      </c>
      <c r="BB58" s="94">
        <f>'200101-D.1.4.1 - Vytápění '!F35</f>
        <v>0</v>
      </c>
      <c r="BC58" s="94">
        <f>'200101-D.1.4.1 - Vytápění '!F36</f>
        <v>0</v>
      </c>
      <c r="BD58" s="96">
        <f>'200101-D.1.4.1 - Vytápění '!F37</f>
        <v>0</v>
      </c>
      <c r="BT58" s="97" t="s">
        <v>21</v>
      </c>
      <c r="BV58" s="97" t="s">
        <v>81</v>
      </c>
      <c r="BW58" s="97" t="s">
        <v>95</v>
      </c>
      <c r="BX58" s="97" t="s">
        <v>5</v>
      </c>
      <c r="CL58" s="97" t="s">
        <v>19</v>
      </c>
      <c r="CM58" s="97" t="s">
        <v>89</v>
      </c>
    </row>
    <row r="59" spans="1:91" s="7" customFormat="1" ht="24.75" customHeight="1">
      <c r="A59" s="87" t="s">
        <v>83</v>
      </c>
      <c r="B59" s="88"/>
      <c r="C59" s="89"/>
      <c r="D59" s="328" t="s">
        <v>96</v>
      </c>
      <c r="E59" s="328"/>
      <c r="F59" s="328"/>
      <c r="G59" s="328"/>
      <c r="H59" s="328"/>
      <c r="I59" s="90"/>
      <c r="J59" s="328" t="s">
        <v>97</v>
      </c>
      <c r="K59" s="328"/>
      <c r="L59" s="328"/>
      <c r="M59" s="328"/>
      <c r="N59" s="328"/>
      <c r="O59" s="328"/>
      <c r="P59" s="328"/>
      <c r="Q59" s="328"/>
      <c r="R59" s="328"/>
      <c r="S59" s="328"/>
      <c r="T59" s="328"/>
      <c r="U59" s="328"/>
      <c r="V59" s="328"/>
      <c r="W59" s="328"/>
      <c r="X59" s="328"/>
      <c r="Y59" s="328"/>
      <c r="Z59" s="328"/>
      <c r="AA59" s="328"/>
      <c r="AB59" s="328"/>
      <c r="AC59" s="328"/>
      <c r="AD59" s="328"/>
      <c r="AE59" s="328"/>
      <c r="AF59" s="328"/>
      <c r="AG59" s="353">
        <f>'200101-D.1.4.2 - Zdravote...'!J30</f>
        <v>0</v>
      </c>
      <c r="AH59" s="354"/>
      <c r="AI59" s="354"/>
      <c r="AJ59" s="354"/>
      <c r="AK59" s="354"/>
      <c r="AL59" s="354"/>
      <c r="AM59" s="354"/>
      <c r="AN59" s="353">
        <f t="shared" si="0"/>
        <v>0</v>
      </c>
      <c r="AO59" s="354"/>
      <c r="AP59" s="354"/>
      <c r="AQ59" s="91" t="s">
        <v>84</v>
      </c>
      <c r="AR59" s="92"/>
      <c r="AS59" s="93">
        <v>0</v>
      </c>
      <c r="AT59" s="94">
        <f t="shared" si="1"/>
        <v>0</v>
      </c>
      <c r="AU59" s="95">
        <f>'200101-D.1.4.2 - Zdravote...'!P91</f>
        <v>0</v>
      </c>
      <c r="AV59" s="94">
        <f>'200101-D.1.4.2 - Zdravote...'!J33</f>
        <v>0</v>
      </c>
      <c r="AW59" s="94">
        <f>'200101-D.1.4.2 - Zdravote...'!J34</f>
        <v>0</v>
      </c>
      <c r="AX59" s="94">
        <f>'200101-D.1.4.2 - Zdravote...'!J35</f>
        <v>0</v>
      </c>
      <c r="AY59" s="94">
        <f>'200101-D.1.4.2 - Zdravote...'!J36</f>
        <v>0</v>
      </c>
      <c r="AZ59" s="94">
        <f>'200101-D.1.4.2 - Zdravote...'!F33</f>
        <v>0</v>
      </c>
      <c r="BA59" s="94">
        <f>'200101-D.1.4.2 - Zdravote...'!F34</f>
        <v>0</v>
      </c>
      <c r="BB59" s="94">
        <f>'200101-D.1.4.2 - Zdravote...'!F35</f>
        <v>0</v>
      </c>
      <c r="BC59" s="94">
        <f>'200101-D.1.4.2 - Zdravote...'!F36</f>
        <v>0</v>
      </c>
      <c r="BD59" s="96">
        <f>'200101-D.1.4.2 - Zdravote...'!F37</f>
        <v>0</v>
      </c>
      <c r="BT59" s="97" t="s">
        <v>21</v>
      </c>
      <c r="BV59" s="97" t="s">
        <v>81</v>
      </c>
      <c r="BW59" s="97" t="s">
        <v>98</v>
      </c>
      <c r="BX59" s="97" t="s">
        <v>5</v>
      </c>
      <c r="CL59" s="97" t="s">
        <v>19</v>
      </c>
      <c r="CM59" s="97" t="s">
        <v>89</v>
      </c>
    </row>
    <row r="60" spans="1:91" s="7" customFormat="1" ht="24.75" customHeight="1">
      <c r="A60" s="87" t="s">
        <v>83</v>
      </c>
      <c r="B60" s="88"/>
      <c r="C60" s="89"/>
      <c r="D60" s="328" t="s">
        <v>99</v>
      </c>
      <c r="E60" s="328"/>
      <c r="F60" s="328"/>
      <c r="G60" s="328"/>
      <c r="H60" s="328"/>
      <c r="I60" s="90"/>
      <c r="J60" s="328" t="s">
        <v>100</v>
      </c>
      <c r="K60" s="328"/>
      <c r="L60" s="328"/>
      <c r="M60" s="328"/>
      <c r="N60" s="328"/>
      <c r="O60" s="328"/>
      <c r="P60" s="328"/>
      <c r="Q60" s="328"/>
      <c r="R60" s="328"/>
      <c r="S60" s="328"/>
      <c r="T60" s="328"/>
      <c r="U60" s="328"/>
      <c r="V60" s="328"/>
      <c r="W60" s="328"/>
      <c r="X60" s="328"/>
      <c r="Y60" s="328"/>
      <c r="Z60" s="328"/>
      <c r="AA60" s="328"/>
      <c r="AB60" s="328"/>
      <c r="AC60" s="328"/>
      <c r="AD60" s="328"/>
      <c r="AE60" s="328"/>
      <c r="AF60" s="328"/>
      <c r="AG60" s="353">
        <f>'200101-D.1.4.3 - Vzduchot...'!J30</f>
        <v>0</v>
      </c>
      <c r="AH60" s="354"/>
      <c r="AI60" s="354"/>
      <c r="AJ60" s="354"/>
      <c r="AK60" s="354"/>
      <c r="AL60" s="354"/>
      <c r="AM60" s="354"/>
      <c r="AN60" s="353">
        <f t="shared" si="0"/>
        <v>0</v>
      </c>
      <c r="AO60" s="354"/>
      <c r="AP60" s="354"/>
      <c r="AQ60" s="91" t="s">
        <v>84</v>
      </c>
      <c r="AR60" s="92"/>
      <c r="AS60" s="93">
        <v>0</v>
      </c>
      <c r="AT60" s="94">
        <f t="shared" si="1"/>
        <v>0</v>
      </c>
      <c r="AU60" s="95">
        <f>'200101-D.1.4.3 - Vzduchot...'!P82</f>
        <v>0</v>
      </c>
      <c r="AV60" s="94">
        <f>'200101-D.1.4.3 - Vzduchot...'!J33</f>
        <v>0</v>
      </c>
      <c r="AW60" s="94">
        <f>'200101-D.1.4.3 - Vzduchot...'!J34</f>
        <v>0</v>
      </c>
      <c r="AX60" s="94">
        <f>'200101-D.1.4.3 - Vzduchot...'!J35</f>
        <v>0</v>
      </c>
      <c r="AY60" s="94">
        <f>'200101-D.1.4.3 - Vzduchot...'!J36</f>
        <v>0</v>
      </c>
      <c r="AZ60" s="94">
        <f>'200101-D.1.4.3 - Vzduchot...'!F33</f>
        <v>0</v>
      </c>
      <c r="BA60" s="94">
        <f>'200101-D.1.4.3 - Vzduchot...'!F34</f>
        <v>0</v>
      </c>
      <c r="BB60" s="94">
        <f>'200101-D.1.4.3 - Vzduchot...'!F35</f>
        <v>0</v>
      </c>
      <c r="BC60" s="94">
        <f>'200101-D.1.4.3 - Vzduchot...'!F36</f>
        <v>0</v>
      </c>
      <c r="BD60" s="96">
        <f>'200101-D.1.4.3 - Vzduchot...'!F37</f>
        <v>0</v>
      </c>
      <c r="BT60" s="97" t="s">
        <v>21</v>
      </c>
      <c r="BV60" s="97" t="s">
        <v>81</v>
      </c>
      <c r="BW60" s="97" t="s">
        <v>101</v>
      </c>
      <c r="BX60" s="97" t="s">
        <v>5</v>
      </c>
      <c r="CL60" s="97" t="s">
        <v>19</v>
      </c>
      <c r="CM60" s="97" t="s">
        <v>89</v>
      </c>
    </row>
    <row r="61" spans="1:91" s="7" customFormat="1" ht="24.75" customHeight="1">
      <c r="A61" s="87" t="s">
        <v>83</v>
      </c>
      <c r="B61" s="88"/>
      <c r="C61" s="89"/>
      <c r="D61" s="328" t="s">
        <v>102</v>
      </c>
      <c r="E61" s="328"/>
      <c r="F61" s="328"/>
      <c r="G61" s="328"/>
      <c r="H61" s="328"/>
      <c r="I61" s="90"/>
      <c r="J61" s="328" t="s">
        <v>103</v>
      </c>
      <c r="K61" s="328"/>
      <c r="L61" s="328"/>
      <c r="M61" s="328"/>
      <c r="N61" s="328"/>
      <c r="O61" s="328"/>
      <c r="P61" s="328"/>
      <c r="Q61" s="328"/>
      <c r="R61" s="328"/>
      <c r="S61" s="328"/>
      <c r="T61" s="328"/>
      <c r="U61" s="328"/>
      <c r="V61" s="328"/>
      <c r="W61" s="328"/>
      <c r="X61" s="328"/>
      <c r="Y61" s="328"/>
      <c r="Z61" s="328"/>
      <c r="AA61" s="328"/>
      <c r="AB61" s="328"/>
      <c r="AC61" s="328"/>
      <c r="AD61" s="328"/>
      <c r="AE61" s="328"/>
      <c r="AF61" s="328"/>
      <c r="AG61" s="353">
        <f>'200101-D.1.4.31 - Klimati...'!J30</f>
        <v>0</v>
      </c>
      <c r="AH61" s="354"/>
      <c r="AI61" s="354"/>
      <c r="AJ61" s="354"/>
      <c r="AK61" s="354"/>
      <c r="AL61" s="354"/>
      <c r="AM61" s="354"/>
      <c r="AN61" s="353">
        <f t="shared" si="0"/>
        <v>0</v>
      </c>
      <c r="AO61" s="354"/>
      <c r="AP61" s="354"/>
      <c r="AQ61" s="91" t="s">
        <v>84</v>
      </c>
      <c r="AR61" s="92"/>
      <c r="AS61" s="93">
        <v>0</v>
      </c>
      <c r="AT61" s="94">
        <f t="shared" si="1"/>
        <v>0</v>
      </c>
      <c r="AU61" s="95">
        <f>'200101-D.1.4.31 - Klimati...'!P84</f>
        <v>0</v>
      </c>
      <c r="AV61" s="94">
        <f>'200101-D.1.4.31 - Klimati...'!J33</f>
        <v>0</v>
      </c>
      <c r="AW61" s="94">
        <f>'200101-D.1.4.31 - Klimati...'!J34</f>
        <v>0</v>
      </c>
      <c r="AX61" s="94">
        <f>'200101-D.1.4.31 - Klimati...'!J35</f>
        <v>0</v>
      </c>
      <c r="AY61" s="94">
        <f>'200101-D.1.4.31 - Klimati...'!J36</f>
        <v>0</v>
      </c>
      <c r="AZ61" s="94">
        <f>'200101-D.1.4.31 - Klimati...'!F33</f>
        <v>0</v>
      </c>
      <c r="BA61" s="94">
        <f>'200101-D.1.4.31 - Klimati...'!F34</f>
        <v>0</v>
      </c>
      <c r="BB61" s="94">
        <f>'200101-D.1.4.31 - Klimati...'!F35</f>
        <v>0</v>
      </c>
      <c r="BC61" s="94">
        <f>'200101-D.1.4.31 - Klimati...'!F36</f>
        <v>0</v>
      </c>
      <c r="BD61" s="96">
        <f>'200101-D.1.4.31 - Klimati...'!F37</f>
        <v>0</v>
      </c>
      <c r="BT61" s="97" t="s">
        <v>21</v>
      </c>
      <c r="BV61" s="97" t="s">
        <v>81</v>
      </c>
      <c r="BW61" s="97" t="s">
        <v>104</v>
      </c>
      <c r="BX61" s="97" t="s">
        <v>5</v>
      </c>
      <c r="CL61" s="97" t="s">
        <v>19</v>
      </c>
      <c r="CM61" s="97" t="s">
        <v>89</v>
      </c>
    </row>
    <row r="62" spans="1:91" s="7" customFormat="1" ht="24.75" customHeight="1">
      <c r="A62" s="87" t="s">
        <v>83</v>
      </c>
      <c r="B62" s="88"/>
      <c r="C62" s="89"/>
      <c r="D62" s="328" t="s">
        <v>105</v>
      </c>
      <c r="E62" s="328"/>
      <c r="F62" s="328"/>
      <c r="G62" s="328"/>
      <c r="H62" s="328"/>
      <c r="I62" s="90"/>
      <c r="J62" s="328" t="s">
        <v>106</v>
      </c>
      <c r="K62" s="328"/>
      <c r="L62" s="328"/>
      <c r="M62" s="328"/>
      <c r="N62" s="328"/>
      <c r="O62" s="328"/>
      <c r="P62" s="328"/>
      <c r="Q62" s="328"/>
      <c r="R62" s="328"/>
      <c r="S62" s="328"/>
      <c r="T62" s="328"/>
      <c r="U62" s="328"/>
      <c r="V62" s="328"/>
      <c r="W62" s="328"/>
      <c r="X62" s="328"/>
      <c r="Y62" s="328"/>
      <c r="Z62" s="328"/>
      <c r="AA62" s="328"/>
      <c r="AB62" s="328"/>
      <c r="AC62" s="328"/>
      <c r="AD62" s="328"/>
      <c r="AE62" s="328"/>
      <c r="AF62" s="328"/>
      <c r="AG62" s="353">
        <f>'200101-D.1.4.4 - Elektron...'!J30</f>
        <v>0</v>
      </c>
      <c r="AH62" s="354"/>
      <c r="AI62" s="354"/>
      <c r="AJ62" s="354"/>
      <c r="AK62" s="354"/>
      <c r="AL62" s="354"/>
      <c r="AM62" s="354"/>
      <c r="AN62" s="353">
        <f t="shared" si="0"/>
        <v>0</v>
      </c>
      <c r="AO62" s="354"/>
      <c r="AP62" s="354"/>
      <c r="AQ62" s="91" t="s">
        <v>84</v>
      </c>
      <c r="AR62" s="92"/>
      <c r="AS62" s="93">
        <v>0</v>
      </c>
      <c r="AT62" s="94">
        <f t="shared" si="1"/>
        <v>0</v>
      </c>
      <c r="AU62" s="95">
        <f>'200101-D.1.4.4 - Elektron...'!P81</f>
        <v>0</v>
      </c>
      <c r="AV62" s="94">
        <f>'200101-D.1.4.4 - Elektron...'!J33</f>
        <v>0</v>
      </c>
      <c r="AW62" s="94">
        <f>'200101-D.1.4.4 - Elektron...'!J34</f>
        <v>0</v>
      </c>
      <c r="AX62" s="94">
        <f>'200101-D.1.4.4 - Elektron...'!J35</f>
        <v>0</v>
      </c>
      <c r="AY62" s="94">
        <f>'200101-D.1.4.4 - Elektron...'!J36</f>
        <v>0</v>
      </c>
      <c r="AZ62" s="94">
        <f>'200101-D.1.4.4 - Elektron...'!F33</f>
        <v>0</v>
      </c>
      <c r="BA62" s="94">
        <f>'200101-D.1.4.4 - Elektron...'!F34</f>
        <v>0</v>
      </c>
      <c r="BB62" s="94">
        <f>'200101-D.1.4.4 - Elektron...'!F35</f>
        <v>0</v>
      </c>
      <c r="BC62" s="94">
        <f>'200101-D.1.4.4 - Elektron...'!F36</f>
        <v>0</v>
      </c>
      <c r="BD62" s="96">
        <f>'200101-D.1.4.4 - Elektron...'!F37</f>
        <v>0</v>
      </c>
      <c r="BT62" s="97" t="s">
        <v>21</v>
      </c>
      <c r="BV62" s="97" t="s">
        <v>81</v>
      </c>
      <c r="BW62" s="97" t="s">
        <v>107</v>
      </c>
      <c r="BX62" s="97" t="s">
        <v>5</v>
      </c>
      <c r="CL62" s="97" t="s">
        <v>19</v>
      </c>
      <c r="CM62" s="97" t="s">
        <v>89</v>
      </c>
    </row>
    <row r="63" spans="1:91" s="7" customFormat="1" ht="24.75" customHeight="1">
      <c r="A63" s="87" t="s">
        <v>83</v>
      </c>
      <c r="B63" s="88"/>
      <c r="C63" s="89"/>
      <c r="D63" s="328" t="s">
        <v>108</v>
      </c>
      <c r="E63" s="328"/>
      <c r="F63" s="328"/>
      <c r="G63" s="328"/>
      <c r="H63" s="328"/>
      <c r="I63" s="90"/>
      <c r="J63" s="328" t="s">
        <v>109</v>
      </c>
      <c r="K63" s="328"/>
      <c r="L63" s="328"/>
      <c r="M63" s="328"/>
      <c r="N63" s="328"/>
      <c r="O63" s="328"/>
      <c r="P63" s="328"/>
      <c r="Q63" s="328"/>
      <c r="R63" s="328"/>
      <c r="S63" s="328"/>
      <c r="T63" s="328"/>
      <c r="U63" s="328"/>
      <c r="V63" s="328"/>
      <c r="W63" s="328"/>
      <c r="X63" s="328"/>
      <c r="Y63" s="328"/>
      <c r="Z63" s="328"/>
      <c r="AA63" s="328"/>
      <c r="AB63" s="328"/>
      <c r="AC63" s="328"/>
      <c r="AD63" s="328"/>
      <c r="AE63" s="328"/>
      <c r="AF63" s="328"/>
      <c r="AG63" s="353">
        <f>'200101-D.1.4.5 - Silnopro...'!J30</f>
        <v>0</v>
      </c>
      <c r="AH63" s="354"/>
      <c r="AI63" s="354"/>
      <c r="AJ63" s="354"/>
      <c r="AK63" s="354"/>
      <c r="AL63" s="354"/>
      <c r="AM63" s="354"/>
      <c r="AN63" s="353">
        <f t="shared" si="0"/>
        <v>0</v>
      </c>
      <c r="AO63" s="354"/>
      <c r="AP63" s="354"/>
      <c r="AQ63" s="91" t="s">
        <v>84</v>
      </c>
      <c r="AR63" s="92"/>
      <c r="AS63" s="93">
        <v>0</v>
      </c>
      <c r="AT63" s="94">
        <f t="shared" si="1"/>
        <v>0</v>
      </c>
      <c r="AU63" s="95">
        <f>'200101-D.1.4.5 - Silnopro...'!P81</f>
        <v>0</v>
      </c>
      <c r="AV63" s="94">
        <f>'200101-D.1.4.5 - Silnopro...'!J33</f>
        <v>0</v>
      </c>
      <c r="AW63" s="94">
        <f>'200101-D.1.4.5 - Silnopro...'!J34</f>
        <v>0</v>
      </c>
      <c r="AX63" s="94">
        <f>'200101-D.1.4.5 - Silnopro...'!J35</f>
        <v>0</v>
      </c>
      <c r="AY63" s="94">
        <f>'200101-D.1.4.5 - Silnopro...'!J36</f>
        <v>0</v>
      </c>
      <c r="AZ63" s="94">
        <f>'200101-D.1.4.5 - Silnopro...'!F33</f>
        <v>0</v>
      </c>
      <c r="BA63" s="94">
        <f>'200101-D.1.4.5 - Silnopro...'!F34</f>
        <v>0</v>
      </c>
      <c r="BB63" s="94">
        <f>'200101-D.1.4.5 - Silnopro...'!F35</f>
        <v>0</v>
      </c>
      <c r="BC63" s="94">
        <f>'200101-D.1.4.5 - Silnopro...'!F36</f>
        <v>0</v>
      </c>
      <c r="BD63" s="96">
        <f>'200101-D.1.4.5 - Silnopro...'!F37</f>
        <v>0</v>
      </c>
      <c r="BT63" s="97" t="s">
        <v>21</v>
      </c>
      <c r="BV63" s="97" t="s">
        <v>81</v>
      </c>
      <c r="BW63" s="97" t="s">
        <v>110</v>
      </c>
      <c r="BX63" s="97" t="s">
        <v>5</v>
      </c>
      <c r="CL63" s="97" t="s">
        <v>19</v>
      </c>
      <c r="CM63" s="97" t="s">
        <v>89</v>
      </c>
    </row>
    <row r="64" spans="1:91" s="7" customFormat="1" ht="24.75" customHeight="1">
      <c r="A64" s="87" t="s">
        <v>83</v>
      </c>
      <c r="B64" s="88"/>
      <c r="C64" s="89"/>
      <c r="D64" s="328" t="s">
        <v>111</v>
      </c>
      <c r="E64" s="328"/>
      <c r="F64" s="328"/>
      <c r="G64" s="328"/>
      <c r="H64" s="328"/>
      <c r="I64" s="90"/>
      <c r="J64" s="328" t="s">
        <v>112</v>
      </c>
      <c r="K64" s="328"/>
      <c r="L64" s="328"/>
      <c r="M64" s="328"/>
      <c r="N64" s="328"/>
      <c r="O64" s="328"/>
      <c r="P64" s="328"/>
      <c r="Q64" s="328"/>
      <c r="R64" s="328"/>
      <c r="S64" s="328"/>
      <c r="T64" s="328"/>
      <c r="U64" s="328"/>
      <c r="V64" s="328"/>
      <c r="W64" s="328"/>
      <c r="X64" s="328"/>
      <c r="Y64" s="328"/>
      <c r="Z64" s="328"/>
      <c r="AA64" s="328"/>
      <c r="AB64" s="328"/>
      <c r="AC64" s="328"/>
      <c r="AD64" s="328"/>
      <c r="AE64" s="328"/>
      <c r="AF64" s="328"/>
      <c r="AG64" s="353">
        <f>'200101-INT - Vybavení int...'!J30</f>
        <v>0</v>
      </c>
      <c r="AH64" s="354"/>
      <c r="AI64" s="354"/>
      <c r="AJ64" s="354"/>
      <c r="AK64" s="354"/>
      <c r="AL64" s="354"/>
      <c r="AM64" s="354"/>
      <c r="AN64" s="353">
        <f t="shared" si="0"/>
        <v>0</v>
      </c>
      <c r="AO64" s="354"/>
      <c r="AP64" s="354"/>
      <c r="AQ64" s="91" t="s">
        <v>84</v>
      </c>
      <c r="AR64" s="92"/>
      <c r="AS64" s="93">
        <v>0</v>
      </c>
      <c r="AT64" s="94">
        <f t="shared" si="1"/>
        <v>0</v>
      </c>
      <c r="AU64" s="95">
        <f>'200101-INT - Vybavení int...'!P81</f>
        <v>0</v>
      </c>
      <c r="AV64" s="94">
        <f>'200101-INT - Vybavení int...'!J33</f>
        <v>0</v>
      </c>
      <c r="AW64" s="94">
        <f>'200101-INT - Vybavení int...'!J34</f>
        <v>0</v>
      </c>
      <c r="AX64" s="94">
        <f>'200101-INT - Vybavení int...'!J35</f>
        <v>0</v>
      </c>
      <c r="AY64" s="94">
        <f>'200101-INT - Vybavení int...'!J36</f>
        <v>0</v>
      </c>
      <c r="AZ64" s="94">
        <f>'200101-INT - Vybavení int...'!F33</f>
        <v>0</v>
      </c>
      <c r="BA64" s="94">
        <f>'200101-INT - Vybavení int...'!F34</f>
        <v>0</v>
      </c>
      <c r="BB64" s="94">
        <f>'200101-INT - Vybavení int...'!F35</f>
        <v>0</v>
      </c>
      <c r="BC64" s="94">
        <f>'200101-INT - Vybavení int...'!F36</f>
        <v>0</v>
      </c>
      <c r="BD64" s="96">
        <f>'200101-INT - Vybavení int...'!F37</f>
        <v>0</v>
      </c>
      <c r="BT64" s="97" t="s">
        <v>21</v>
      </c>
      <c r="BV64" s="97" t="s">
        <v>81</v>
      </c>
      <c r="BW64" s="97" t="s">
        <v>113</v>
      </c>
      <c r="BX64" s="97" t="s">
        <v>5</v>
      </c>
      <c r="CL64" s="97" t="s">
        <v>19</v>
      </c>
      <c r="CM64" s="97" t="s">
        <v>89</v>
      </c>
    </row>
    <row r="65" spans="1:91" s="7" customFormat="1" ht="16.5" customHeight="1">
      <c r="A65" s="87" t="s">
        <v>83</v>
      </c>
      <c r="B65" s="88"/>
      <c r="C65" s="89"/>
      <c r="D65" s="328" t="s">
        <v>114</v>
      </c>
      <c r="E65" s="328"/>
      <c r="F65" s="328"/>
      <c r="G65" s="328"/>
      <c r="H65" s="328"/>
      <c r="I65" s="90"/>
      <c r="J65" s="328" t="s">
        <v>115</v>
      </c>
      <c r="K65" s="328"/>
      <c r="L65" s="328"/>
      <c r="M65" s="328"/>
      <c r="N65" s="328"/>
      <c r="O65" s="328"/>
      <c r="P65" s="328"/>
      <c r="Q65" s="328"/>
      <c r="R65" s="328"/>
      <c r="S65" s="328"/>
      <c r="T65" s="328"/>
      <c r="U65" s="328"/>
      <c r="V65" s="328"/>
      <c r="W65" s="328"/>
      <c r="X65" s="328"/>
      <c r="Y65" s="328"/>
      <c r="Z65" s="328"/>
      <c r="AA65" s="328"/>
      <c r="AB65" s="328"/>
      <c r="AC65" s="328"/>
      <c r="AD65" s="328"/>
      <c r="AE65" s="328"/>
      <c r="AF65" s="328"/>
      <c r="AG65" s="353">
        <f>'02 - Odbourání zídek a sa...'!J30</f>
        <v>0</v>
      </c>
      <c r="AH65" s="354"/>
      <c r="AI65" s="354"/>
      <c r="AJ65" s="354"/>
      <c r="AK65" s="354"/>
      <c r="AL65" s="354"/>
      <c r="AM65" s="354"/>
      <c r="AN65" s="353">
        <f t="shared" si="0"/>
        <v>0</v>
      </c>
      <c r="AO65" s="354"/>
      <c r="AP65" s="354"/>
      <c r="AQ65" s="91" t="s">
        <v>84</v>
      </c>
      <c r="AR65" s="92"/>
      <c r="AS65" s="98">
        <v>0</v>
      </c>
      <c r="AT65" s="99">
        <f t="shared" si="1"/>
        <v>0</v>
      </c>
      <c r="AU65" s="100">
        <f>'02 - Odbourání zídek a sa...'!P88</f>
        <v>0</v>
      </c>
      <c r="AV65" s="99">
        <f>'02 - Odbourání zídek a sa...'!J33</f>
        <v>0</v>
      </c>
      <c r="AW65" s="99">
        <f>'02 - Odbourání zídek a sa...'!J34</f>
        <v>0</v>
      </c>
      <c r="AX65" s="99">
        <f>'02 - Odbourání zídek a sa...'!J35</f>
        <v>0</v>
      </c>
      <c r="AY65" s="99">
        <f>'02 - Odbourání zídek a sa...'!J36</f>
        <v>0</v>
      </c>
      <c r="AZ65" s="99">
        <f>'02 - Odbourání zídek a sa...'!F33</f>
        <v>0</v>
      </c>
      <c r="BA65" s="99">
        <f>'02 - Odbourání zídek a sa...'!F34</f>
        <v>0</v>
      </c>
      <c r="BB65" s="99">
        <f>'02 - Odbourání zídek a sa...'!F35</f>
        <v>0</v>
      </c>
      <c r="BC65" s="99">
        <f>'02 - Odbourání zídek a sa...'!F36</f>
        <v>0</v>
      </c>
      <c r="BD65" s="101">
        <f>'02 - Odbourání zídek a sa...'!F37</f>
        <v>0</v>
      </c>
      <c r="BT65" s="97" t="s">
        <v>21</v>
      </c>
      <c r="BV65" s="97" t="s">
        <v>81</v>
      </c>
      <c r="BW65" s="97" t="s">
        <v>116</v>
      </c>
      <c r="BX65" s="97" t="s">
        <v>5</v>
      </c>
      <c r="CL65" s="97" t="s">
        <v>35</v>
      </c>
      <c r="CM65" s="97" t="s">
        <v>89</v>
      </c>
    </row>
    <row r="66" spans="1:91" s="2" customFormat="1" ht="30" customHeight="1">
      <c r="A66" s="36"/>
      <c r="B66" s="37"/>
      <c r="C66" s="38"/>
      <c r="D66" s="38"/>
      <c r="E66" s="38"/>
      <c r="F66" s="38"/>
      <c r="G66" s="38"/>
      <c r="H66" s="38"/>
      <c r="I66" s="38"/>
      <c r="J66" s="38"/>
      <c r="K66" s="38"/>
      <c r="L66" s="38"/>
      <c r="M66" s="38"/>
      <c r="N66" s="38"/>
      <c r="O66" s="38"/>
      <c r="P66" s="38"/>
      <c r="Q66" s="38"/>
      <c r="R66" s="38"/>
      <c r="S66" s="38"/>
      <c r="T66" s="38"/>
      <c r="U66" s="38"/>
      <c r="V66" s="38"/>
      <c r="W66" s="38"/>
      <c r="X66" s="38"/>
      <c r="Y66" s="38"/>
      <c r="Z66" s="38"/>
      <c r="AA66" s="38"/>
      <c r="AB66" s="38"/>
      <c r="AC66" s="38"/>
      <c r="AD66" s="38"/>
      <c r="AE66" s="38"/>
      <c r="AF66" s="38"/>
      <c r="AG66" s="38"/>
      <c r="AH66" s="38"/>
      <c r="AI66" s="38"/>
      <c r="AJ66" s="38"/>
      <c r="AK66" s="38"/>
      <c r="AL66" s="38"/>
      <c r="AM66" s="38"/>
      <c r="AN66" s="38"/>
      <c r="AO66" s="38"/>
      <c r="AP66" s="38"/>
      <c r="AQ66" s="38"/>
      <c r="AR66" s="41"/>
      <c r="AS66" s="36"/>
      <c r="AT66" s="36"/>
      <c r="AU66" s="36"/>
      <c r="AV66" s="36"/>
      <c r="AW66" s="36"/>
      <c r="AX66" s="36"/>
      <c r="AY66" s="36"/>
      <c r="AZ66" s="36"/>
      <c r="BA66" s="36"/>
      <c r="BB66" s="36"/>
      <c r="BC66" s="36"/>
      <c r="BD66" s="36"/>
      <c r="BE66" s="36"/>
    </row>
    <row r="67" spans="1:91" s="2" customFormat="1" ht="6.95" customHeight="1">
      <c r="A67" s="36"/>
      <c r="B67" s="49"/>
      <c r="C67" s="50"/>
      <c r="D67" s="50"/>
      <c r="E67" s="50"/>
      <c r="F67" s="50"/>
      <c r="G67" s="50"/>
      <c r="H67" s="50"/>
      <c r="I67" s="50"/>
      <c r="J67" s="50"/>
      <c r="K67" s="50"/>
      <c r="L67" s="50"/>
      <c r="M67" s="50"/>
      <c r="N67" s="50"/>
      <c r="O67" s="50"/>
      <c r="P67" s="50"/>
      <c r="Q67" s="50"/>
      <c r="R67" s="50"/>
      <c r="S67" s="50"/>
      <c r="T67" s="50"/>
      <c r="U67" s="50"/>
      <c r="V67" s="50"/>
      <c r="W67" s="50"/>
      <c r="X67" s="50"/>
      <c r="Y67" s="50"/>
      <c r="Z67" s="50"/>
      <c r="AA67" s="50"/>
      <c r="AB67" s="50"/>
      <c r="AC67" s="50"/>
      <c r="AD67" s="50"/>
      <c r="AE67" s="50"/>
      <c r="AF67" s="50"/>
      <c r="AG67" s="50"/>
      <c r="AH67" s="50"/>
      <c r="AI67" s="50"/>
      <c r="AJ67" s="50"/>
      <c r="AK67" s="50"/>
      <c r="AL67" s="50"/>
      <c r="AM67" s="50"/>
      <c r="AN67" s="50"/>
      <c r="AO67" s="50"/>
      <c r="AP67" s="50"/>
      <c r="AQ67" s="50"/>
      <c r="AR67" s="41"/>
      <c r="AS67" s="36"/>
      <c r="AT67" s="36"/>
      <c r="AU67" s="36"/>
      <c r="AV67" s="36"/>
      <c r="AW67" s="36"/>
      <c r="AX67" s="36"/>
      <c r="AY67" s="36"/>
      <c r="AZ67" s="36"/>
      <c r="BA67" s="36"/>
      <c r="BB67" s="36"/>
      <c r="BC67" s="36"/>
      <c r="BD67" s="36"/>
      <c r="BE67" s="36"/>
    </row>
  </sheetData>
  <sheetProtection algorithmName="SHA-512" hashValue="IIzU7wx6FnTVQMIZrv4pvHa6Rmd1yzVvBxg6I/tqBq5z3IygRve5rlQGMBuZLsYD3UWCw5+jytWu+dBou6OFsQ==" saltValue="HiIDJNVKrlVuvwWZOunmuXNe59hK+kXiDCjvtFJuAfO+XVoZUZ/kzUxG53Izi2EsVIIZHknPDfqW65D14py0OA==" spinCount="100000" sheet="1" objects="1" scenarios="1" formatColumns="0" formatRows="0"/>
  <mergeCells count="82">
    <mergeCell ref="AN65:AP65"/>
    <mergeCell ref="AG65:AM65"/>
    <mergeCell ref="AN54:AP54"/>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K35:AO35"/>
    <mergeCell ref="X35:AB35"/>
    <mergeCell ref="AR2:BE2"/>
    <mergeCell ref="AG63:AM63"/>
    <mergeCell ref="AG62:AM62"/>
    <mergeCell ref="AG52:AM52"/>
    <mergeCell ref="AG60:AM60"/>
    <mergeCell ref="AG55:AM55"/>
    <mergeCell ref="AG59:AM59"/>
    <mergeCell ref="AG61:AM61"/>
    <mergeCell ref="AG57:AM57"/>
    <mergeCell ref="AN55:AP55"/>
    <mergeCell ref="AS49:AT51"/>
    <mergeCell ref="AK32:AO32"/>
    <mergeCell ref="L32:P32"/>
    <mergeCell ref="W32:AE32"/>
    <mergeCell ref="AK33:AO33"/>
    <mergeCell ref="L33:P33"/>
    <mergeCell ref="W33:AE33"/>
    <mergeCell ref="AK30:AO30"/>
    <mergeCell ref="L30:P30"/>
    <mergeCell ref="W30:AE30"/>
    <mergeCell ref="L31:P31"/>
    <mergeCell ref="W31:AE31"/>
    <mergeCell ref="AK31:AO31"/>
    <mergeCell ref="L45:AO45"/>
    <mergeCell ref="D65:H65"/>
    <mergeCell ref="J65:AF65"/>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C52:G52"/>
    <mergeCell ref="D61:H61"/>
    <mergeCell ref="D58:H58"/>
    <mergeCell ref="D55:H55"/>
    <mergeCell ref="D59:H59"/>
    <mergeCell ref="D60:H60"/>
    <mergeCell ref="D56:H56"/>
    <mergeCell ref="D57:H57"/>
  </mergeCells>
  <hyperlinks>
    <hyperlink ref="A55" location="'200101 - Úprava objektu R...'!C2" display="/"/>
    <hyperlink ref="A56" location="'200101-D.1.1 - Architekto...'!C2" display="/"/>
    <hyperlink ref="A57" location="'200101-D.1.1.2 - Architek...'!C2" display="/"/>
    <hyperlink ref="A58" location="'200101-D.1.4.1 - Vytápění '!C2" display="/"/>
    <hyperlink ref="A59" location="'200101-D.1.4.2 - Zdravote...'!C2" display="/"/>
    <hyperlink ref="A60" location="'200101-D.1.4.3 - Vzduchot...'!C2" display="/"/>
    <hyperlink ref="A61" location="'200101-D.1.4.31 - Klimati...'!C2" display="/"/>
    <hyperlink ref="A62" location="'200101-D.1.4.4 - Elektron...'!C2" display="/"/>
    <hyperlink ref="A63" location="'200101-D.1.4.5 - Silnopro...'!C2" display="/"/>
    <hyperlink ref="A64" location="'200101-INT - Vybavení int...'!C2" display="/"/>
    <hyperlink ref="A65" location="'02 - Odbourání zídek a sa...'!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4"/>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2"/>
      <c r="M2" s="352"/>
      <c r="N2" s="352"/>
      <c r="O2" s="352"/>
      <c r="P2" s="352"/>
      <c r="Q2" s="352"/>
      <c r="R2" s="352"/>
      <c r="S2" s="352"/>
      <c r="T2" s="352"/>
      <c r="U2" s="352"/>
      <c r="V2" s="352"/>
      <c r="AT2" s="18" t="s">
        <v>110</v>
      </c>
    </row>
    <row r="3" spans="1:46" s="1" customFormat="1" ht="6.95" customHeight="1">
      <c r="B3" s="102"/>
      <c r="C3" s="103"/>
      <c r="D3" s="103"/>
      <c r="E3" s="103"/>
      <c r="F3" s="103"/>
      <c r="G3" s="103"/>
      <c r="H3" s="103"/>
      <c r="I3" s="103"/>
      <c r="J3" s="103"/>
      <c r="K3" s="103"/>
      <c r="L3" s="21"/>
      <c r="AT3" s="18" t="s">
        <v>89</v>
      </c>
    </row>
    <row r="4" spans="1:46" s="1" customFormat="1" ht="24.95" customHeight="1">
      <c r="B4" s="21"/>
      <c r="D4" s="104" t="s">
        <v>117</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72" t="str">
        <f>'Rekapitulace stavby'!K6</f>
        <v>Úprava objektu Radniční č.p.13 na kancelářské prostory,Frýdek-Místek</v>
      </c>
      <c r="F7" s="373"/>
      <c r="G7" s="373"/>
      <c r="H7" s="373"/>
      <c r="L7" s="21"/>
    </row>
    <row r="8" spans="1:46" s="2" customFormat="1" ht="12" customHeight="1">
      <c r="A8" s="36"/>
      <c r="B8" s="41"/>
      <c r="C8" s="36"/>
      <c r="D8" s="106" t="s">
        <v>205</v>
      </c>
      <c r="E8" s="36"/>
      <c r="F8" s="36"/>
      <c r="G8" s="36"/>
      <c r="H8" s="36"/>
      <c r="I8" s="36"/>
      <c r="J8" s="36"/>
      <c r="K8" s="36"/>
      <c r="L8" s="107"/>
      <c r="S8" s="36"/>
      <c r="T8" s="36"/>
      <c r="U8" s="36"/>
      <c r="V8" s="36"/>
      <c r="W8" s="36"/>
      <c r="X8" s="36"/>
      <c r="Y8" s="36"/>
      <c r="Z8" s="36"/>
      <c r="AA8" s="36"/>
      <c r="AB8" s="36"/>
      <c r="AC8" s="36"/>
      <c r="AD8" s="36"/>
      <c r="AE8" s="36"/>
    </row>
    <row r="9" spans="1:46" s="2" customFormat="1" ht="16.5" customHeight="1">
      <c r="A9" s="36"/>
      <c r="B9" s="41"/>
      <c r="C9" s="36"/>
      <c r="D9" s="36"/>
      <c r="E9" s="366" t="s">
        <v>2174</v>
      </c>
      <c r="F9" s="367"/>
      <c r="G9" s="367"/>
      <c r="H9" s="367"/>
      <c r="I9" s="36"/>
      <c r="J9" s="36"/>
      <c r="K9" s="36"/>
      <c r="L9" s="107"/>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7"/>
      <c r="S10" s="36"/>
      <c r="T10" s="36"/>
      <c r="U10" s="36"/>
      <c r="V10" s="36"/>
      <c r="W10" s="36"/>
      <c r="X10" s="36"/>
      <c r="Y10" s="36"/>
      <c r="Z10" s="36"/>
      <c r="AA10" s="36"/>
      <c r="AB10" s="36"/>
      <c r="AC10" s="36"/>
      <c r="AD10" s="36"/>
      <c r="AE10" s="36"/>
    </row>
    <row r="11" spans="1:46" s="2" customFormat="1" ht="12" customHeight="1">
      <c r="A11" s="36"/>
      <c r="B11" s="41"/>
      <c r="C11" s="36"/>
      <c r="D11" s="106" t="s">
        <v>18</v>
      </c>
      <c r="E11" s="36"/>
      <c r="F11" s="108" t="s">
        <v>19</v>
      </c>
      <c r="G11" s="36"/>
      <c r="H11" s="36"/>
      <c r="I11" s="106" t="s">
        <v>20</v>
      </c>
      <c r="J11" s="108" t="s">
        <v>35</v>
      </c>
      <c r="K11" s="36"/>
      <c r="L11" s="107"/>
      <c r="S11" s="36"/>
      <c r="T11" s="36"/>
      <c r="U11" s="36"/>
      <c r="V11" s="36"/>
      <c r="W11" s="36"/>
      <c r="X11" s="36"/>
      <c r="Y11" s="36"/>
      <c r="Z11" s="36"/>
      <c r="AA11" s="36"/>
      <c r="AB11" s="36"/>
      <c r="AC11" s="36"/>
      <c r="AD11" s="36"/>
      <c r="AE11" s="36"/>
    </row>
    <row r="12" spans="1:46" s="2" customFormat="1" ht="12" customHeight="1">
      <c r="A12" s="36"/>
      <c r="B12" s="41"/>
      <c r="C12" s="36"/>
      <c r="D12" s="106" t="s">
        <v>22</v>
      </c>
      <c r="E12" s="36"/>
      <c r="F12" s="108" t="s">
        <v>39</v>
      </c>
      <c r="G12" s="36"/>
      <c r="H12" s="36"/>
      <c r="I12" s="106" t="s">
        <v>24</v>
      </c>
      <c r="J12" s="109" t="str">
        <f>'Rekapitulace stavby'!AN8</f>
        <v>17. 7. 2020</v>
      </c>
      <c r="K12" s="36"/>
      <c r="L12" s="107"/>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7"/>
      <c r="S13" s="36"/>
      <c r="T13" s="36"/>
      <c r="U13" s="36"/>
      <c r="V13" s="36"/>
      <c r="W13" s="36"/>
      <c r="X13" s="36"/>
      <c r="Y13" s="36"/>
      <c r="Z13" s="36"/>
      <c r="AA13" s="36"/>
      <c r="AB13" s="36"/>
      <c r="AC13" s="36"/>
      <c r="AD13" s="36"/>
      <c r="AE13" s="36"/>
    </row>
    <row r="14" spans="1:46" s="2" customFormat="1" ht="12" customHeight="1">
      <c r="A14" s="36"/>
      <c r="B14" s="41"/>
      <c r="C14" s="36"/>
      <c r="D14" s="106" t="s">
        <v>30</v>
      </c>
      <c r="E14" s="36"/>
      <c r="F14" s="36"/>
      <c r="G14" s="36"/>
      <c r="H14" s="36"/>
      <c r="I14" s="106" t="s">
        <v>31</v>
      </c>
      <c r="J14" s="108" t="str">
        <f>IF('Rekapitulace stavby'!AN10="","",'Rekapitulace stavby'!AN10)</f>
        <v>00296643</v>
      </c>
      <c r="K14" s="36"/>
      <c r="L14" s="107"/>
      <c r="S14" s="36"/>
      <c r="T14" s="36"/>
      <c r="U14" s="36"/>
      <c r="V14" s="36"/>
      <c r="W14" s="36"/>
      <c r="X14" s="36"/>
      <c r="Y14" s="36"/>
      <c r="Z14" s="36"/>
      <c r="AA14" s="36"/>
      <c r="AB14" s="36"/>
      <c r="AC14" s="36"/>
      <c r="AD14" s="36"/>
      <c r="AE14" s="36"/>
    </row>
    <row r="15" spans="1:46" s="2" customFormat="1" ht="18" customHeight="1">
      <c r="A15" s="36"/>
      <c r="B15" s="41"/>
      <c r="C15" s="36"/>
      <c r="D15" s="36"/>
      <c r="E15" s="108" t="str">
        <f>IF('Rekapitulace stavby'!E11="","",'Rekapitulace stavby'!E11)</f>
        <v xml:space="preserve">Statutární město Frýdek-Místek </v>
      </c>
      <c r="F15" s="36"/>
      <c r="G15" s="36"/>
      <c r="H15" s="36"/>
      <c r="I15" s="106" t="s">
        <v>34</v>
      </c>
      <c r="J15" s="108" t="str">
        <f>IF('Rekapitulace stavby'!AN11="","",'Rekapitulace stavby'!AN11)</f>
        <v/>
      </c>
      <c r="K15" s="36"/>
      <c r="L15" s="107"/>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7"/>
      <c r="S16" s="36"/>
      <c r="T16" s="36"/>
      <c r="U16" s="36"/>
      <c r="V16" s="36"/>
      <c r="W16" s="36"/>
      <c r="X16" s="36"/>
      <c r="Y16" s="36"/>
      <c r="Z16" s="36"/>
      <c r="AA16" s="36"/>
      <c r="AB16" s="36"/>
      <c r="AC16" s="36"/>
      <c r="AD16" s="36"/>
      <c r="AE16" s="36"/>
    </row>
    <row r="17" spans="1:31" s="2" customFormat="1" ht="12" customHeight="1">
      <c r="A17" s="36"/>
      <c r="B17" s="41"/>
      <c r="C17" s="36"/>
      <c r="D17" s="106" t="s">
        <v>36</v>
      </c>
      <c r="E17" s="36"/>
      <c r="F17" s="36"/>
      <c r="G17" s="36"/>
      <c r="H17" s="36"/>
      <c r="I17" s="106" t="s">
        <v>31</v>
      </c>
      <c r="J17" s="31" t="str">
        <f>'Rekapitulace stavby'!AN13</f>
        <v>Vyplň údaj</v>
      </c>
      <c r="K17" s="36"/>
      <c r="L17" s="107"/>
      <c r="S17" s="36"/>
      <c r="T17" s="36"/>
      <c r="U17" s="36"/>
      <c r="V17" s="36"/>
      <c r="W17" s="36"/>
      <c r="X17" s="36"/>
      <c r="Y17" s="36"/>
      <c r="Z17" s="36"/>
      <c r="AA17" s="36"/>
      <c r="AB17" s="36"/>
      <c r="AC17" s="36"/>
      <c r="AD17" s="36"/>
      <c r="AE17" s="36"/>
    </row>
    <row r="18" spans="1:31" s="2" customFormat="1" ht="18" customHeight="1">
      <c r="A18" s="36"/>
      <c r="B18" s="41"/>
      <c r="C18" s="36"/>
      <c r="D18" s="36"/>
      <c r="E18" s="368" t="str">
        <f>'Rekapitulace stavby'!E14</f>
        <v>Vyplň údaj</v>
      </c>
      <c r="F18" s="369"/>
      <c r="G18" s="369"/>
      <c r="H18" s="369"/>
      <c r="I18" s="106" t="s">
        <v>34</v>
      </c>
      <c r="J18" s="31" t="str">
        <f>'Rekapitulace stavby'!AN14</f>
        <v>Vyplň údaj</v>
      </c>
      <c r="K18" s="36"/>
      <c r="L18" s="107"/>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7"/>
      <c r="S19" s="36"/>
      <c r="T19" s="36"/>
      <c r="U19" s="36"/>
      <c r="V19" s="36"/>
      <c r="W19" s="36"/>
      <c r="X19" s="36"/>
      <c r="Y19" s="36"/>
      <c r="Z19" s="36"/>
      <c r="AA19" s="36"/>
      <c r="AB19" s="36"/>
      <c r="AC19" s="36"/>
      <c r="AD19" s="36"/>
      <c r="AE19" s="36"/>
    </row>
    <row r="20" spans="1:31" s="2" customFormat="1" ht="12" customHeight="1">
      <c r="A20" s="36"/>
      <c r="B20" s="41"/>
      <c r="C20" s="36"/>
      <c r="D20" s="106" t="s">
        <v>38</v>
      </c>
      <c r="E20" s="36"/>
      <c r="F20" s="36"/>
      <c r="G20" s="36"/>
      <c r="H20" s="36"/>
      <c r="I20" s="106" t="s">
        <v>31</v>
      </c>
      <c r="J20" s="108" t="str">
        <f>IF('Rekapitulace stavby'!AN16="","",'Rekapitulace stavby'!AN16)</f>
        <v/>
      </c>
      <c r="K20" s="36"/>
      <c r="L20" s="107"/>
      <c r="S20" s="36"/>
      <c r="T20" s="36"/>
      <c r="U20" s="36"/>
      <c r="V20" s="36"/>
      <c r="W20" s="36"/>
      <c r="X20" s="36"/>
      <c r="Y20" s="36"/>
      <c r="Z20" s="36"/>
      <c r="AA20" s="36"/>
      <c r="AB20" s="36"/>
      <c r="AC20" s="36"/>
      <c r="AD20" s="36"/>
      <c r="AE20" s="36"/>
    </row>
    <row r="21" spans="1:31" s="2" customFormat="1" ht="18" customHeight="1">
      <c r="A21" s="36"/>
      <c r="B21" s="41"/>
      <c r="C21" s="36"/>
      <c r="D21" s="36"/>
      <c r="E21" s="108" t="str">
        <f>IF('Rekapitulace stavby'!E17="","",'Rekapitulace stavby'!E17)</f>
        <v xml:space="preserve"> </v>
      </c>
      <c r="F21" s="36"/>
      <c r="G21" s="36"/>
      <c r="H21" s="36"/>
      <c r="I21" s="106" t="s">
        <v>34</v>
      </c>
      <c r="J21" s="108" t="str">
        <f>IF('Rekapitulace stavby'!AN17="","",'Rekapitulace stavby'!AN17)</f>
        <v/>
      </c>
      <c r="K21" s="36"/>
      <c r="L21" s="107"/>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7"/>
      <c r="S22" s="36"/>
      <c r="T22" s="36"/>
      <c r="U22" s="36"/>
      <c r="V22" s="36"/>
      <c r="W22" s="36"/>
      <c r="X22" s="36"/>
      <c r="Y22" s="36"/>
      <c r="Z22" s="36"/>
      <c r="AA22" s="36"/>
      <c r="AB22" s="36"/>
      <c r="AC22" s="36"/>
      <c r="AD22" s="36"/>
      <c r="AE22" s="36"/>
    </row>
    <row r="23" spans="1:31" s="2" customFormat="1" ht="12" customHeight="1">
      <c r="A23" s="36"/>
      <c r="B23" s="41"/>
      <c r="C23" s="36"/>
      <c r="D23" s="106" t="s">
        <v>41</v>
      </c>
      <c r="E23" s="36"/>
      <c r="F23" s="36"/>
      <c r="G23" s="36"/>
      <c r="H23" s="36"/>
      <c r="I23" s="106" t="s">
        <v>31</v>
      </c>
      <c r="J23" s="108" t="str">
        <f>IF('Rekapitulace stavby'!AN19="","",'Rekapitulace stavby'!AN19)</f>
        <v>63307111</v>
      </c>
      <c r="K23" s="36"/>
      <c r="L23" s="107"/>
      <c r="S23" s="36"/>
      <c r="T23" s="36"/>
      <c r="U23" s="36"/>
      <c r="V23" s="36"/>
      <c r="W23" s="36"/>
      <c r="X23" s="36"/>
      <c r="Y23" s="36"/>
      <c r="Z23" s="36"/>
      <c r="AA23" s="36"/>
      <c r="AB23" s="36"/>
      <c r="AC23" s="36"/>
      <c r="AD23" s="36"/>
      <c r="AE23" s="36"/>
    </row>
    <row r="24" spans="1:31" s="2" customFormat="1" ht="18" customHeight="1">
      <c r="A24" s="36"/>
      <c r="B24" s="41"/>
      <c r="C24" s="36"/>
      <c r="D24" s="36"/>
      <c r="E24" s="108" t="str">
        <f>IF('Rekapitulace stavby'!E20="","",'Rekapitulace stavby'!E20)</f>
        <v xml:space="preserve">Lenka Jerakasová </v>
      </c>
      <c r="F24" s="36"/>
      <c r="G24" s="36"/>
      <c r="H24" s="36"/>
      <c r="I24" s="106" t="s">
        <v>34</v>
      </c>
      <c r="J24" s="108" t="str">
        <f>IF('Rekapitulace stavby'!AN20="","",'Rekapitulace stavby'!AN20)</f>
        <v/>
      </c>
      <c r="K24" s="36"/>
      <c r="L24" s="107"/>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7"/>
      <c r="S25" s="36"/>
      <c r="T25" s="36"/>
      <c r="U25" s="36"/>
      <c r="V25" s="36"/>
      <c r="W25" s="36"/>
      <c r="X25" s="36"/>
      <c r="Y25" s="36"/>
      <c r="Z25" s="36"/>
      <c r="AA25" s="36"/>
      <c r="AB25" s="36"/>
      <c r="AC25" s="36"/>
      <c r="AD25" s="36"/>
      <c r="AE25" s="36"/>
    </row>
    <row r="26" spans="1:31" s="2" customFormat="1" ht="12" customHeight="1">
      <c r="A26" s="36"/>
      <c r="B26" s="41"/>
      <c r="C26" s="36"/>
      <c r="D26" s="106" t="s">
        <v>44</v>
      </c>
      <c r="E26" s="36"/>
      <c r="F26" s="36"/>
      <c r="G26" s="36"/>
      <c r="H26" s="36"/>
      <c r="I26" s="36"/>
      <c r="J26" s="36"/>
      <c r="K26" s="36"/>
      <c r="L26" s="107"/>
      <c r="S26" s="36"/>
      <c r="T26" s="36"/>
      <c r="U26" s="36"/>
      <c r="V26" s="36"/>
      <c r="W26" s="36"/>
      <c r="X26" s="36"/>
      <c r="Y26" s="36"/>
      <c r="Z26" s="36"/>
      <c r="AA26" s="36"/>
      <c r="AB26" s="36"/>
      <c r="AC26" s="36"/>
      <c r="AD26" s="36"/>
      <c r="AE26" s="36"/>
    </row>
    <row r="27" spans="1:31" s="8" customFormat="1" ht="16.5" customHeight="1">
      <c r="A27" s="112"/>
      <c r="B27" s="113"/>
      <c r="C27" s="112"/>
      <c r="D27" s="112"/>
      <c r="E27" s="370" t="s">
        <v>35</v>
      </c>
      <c r="F27" s="370"/>
      <c r="G27" s="370"/>
      <c r="H27" s="370"/>
      <c r="I27" s="112"/>
      <c r="J27" s="112"/>
      <c r="K27" s="112"/>
      <c r="L27" s="114"/>
      <c r="S27" s="112"/>
      <c r="T27" s="112"/>
      <c r="U27" s="112"/>
      <c r="V27" s="112"/>
      <c r="W27" s="112"/>
      <c r="X27" s="112"/>
      <c r="Y27" s="112"/>
      <c r="Z27" s="112"/>
      <c r="AA27" s="112"/>
      <c r="AB27" s="112"/>
      <c r="AC27" s="112"/>
      <c r="AD27" s="112"/>
      <c r="AE27" s="112"/>
    </row>
    <row r="28" spans="1:31" s="2" customFormat="1" ht="6.95" customHeight="1">
      <c r="A28" s="36"/>
      <c r="B28" s="41"/>
      <c r="C28" s="36"/>
      <c r="D28" s="36"/>
      <c r="E28" s="36"/>
      <c r="F28" s="36"/>
      <c r="G28" s="36"/>
      <c r="H28" s="36"/>
      <c r="I28" s="36"/>
      <c r="J28" s="36"/>
      <c r="K28" s="36"/>
      <c r="L28" s="107"/>
      <c r="S28" s="36"/>
      <c r="T28" s="36"/>
      <c r="U28" s="36"/>
      <c r="V28" s="36"/>
      <c r="W28" s="36"/>
      <c r="X28" s="36"/>
      <c r="Y28" s="36"/>
      <c r="Z28" s="36"/>
      <c r="AA28" s="36"/>
      <c r="AB28" s="36"/>
      <c r="AC28" s="36"/>
      <c r="AD28" s="36"/>
      <c r="AE28" s="36"/>
    </row>
    <row r="29" spans="1:31" s="2" customFormat="1" ht="6.95" customHeight="1">
      <c r="A29" s="36"/>
      <c r="B29" s="41"/>
      <c r="C29" s="36"/>
      <c r="D29" s="115"/>
      <c r="E29" s="115"/>
      <c r="F29" s="115"/>
      <c r="G29" s="115"/>
      <c r="H29" s="115"/>
      <c r="I29" s="115"/>
      <c r="J29" s="115"/>
      <c r="K29" s="115"/>
      <c r="L29" s="107"/>
      <c r="S29" s="36"/>
      <c r="T29" s="36"/>
      <c r="U29" s="36"/>
      <c r="V29" s="36"/>
      <c r="W29" s="36"/>
      <c r="X29" s="36"/>
      <c r="Y29" s="36"/>
      <c r="Z29" s="36"/>
      <c r="AA29" s="36"/>
      <c r="AB29" s="36"/>
      <c r="AC29" s="36"/>
      <c r="AD29" s="36"/>
      <c r="AE29" s="36"/>
    </row>
    <row r="30" spans="1:31" s="2" customFormat="1" ht="25.35" customHeight="1">
      <c r="A30" s="36"/>
      <c r="B30" s="41"/>
      <c r="C30" s="36"/>
      <c r="D30" s="116" t="s">
        <v>46</v>
      </c>
      <c r="E30" s="36"/>
      <c r="F30" s="36"/>
      <c r="G30" s="36"/>
      <c r="H30" s="36"/>
      <c r="I30" s="36"/>
      <c r="J30" s="117">
        <f>ROUND(J81, 2)</f>
        <v>0</v>
      </c>
      <c r="K30" s="36"/>
      <c r="L30" s="107"/>
      <c r="S30" s="36"/>
      <c r="T30" s="36"/>
      <c r="U30" s="36"/>
      <c r="V30" s="36"/>
      <c r="W30" s="36"/>
      <c r="X30" s="36"/>
      <c r="Y30" s="36"/>
      <c r="Z30" s="36"/>
      <c r="AA30" s="36"/>
      <c r="AB30" s="36"/>
      <c r="AC30" s="36"/>
      <c r="AD30" s="36"/>
      <c r="AE30" s="36"/>
    </row>
    <row r="31" spans="1:31" s="2" customFormat="1" ht="6.95" customHeight="1">
      <c r="A31" s="36"/>
      <c r="B31" s="41"/>
      <c r="C31" s="36"/>
      <c r="D31" s="115"/>
      <c r="E31" s="115"/>
      <c r="F31" s="115"/>
      <c r="G31" s="115"/>
      <c r="H31" s="115"/>
      <c r="I31" s="115"/>
      <c r="J31" s="115"/>
      <c r="K31" s="115"/>
      <c r="L31" s="107"/>
      <c r="S31" s="36"/>
      <c r="T31" s="36"/>
      <c r="U31" s="36"/>
      <c r="V31" s="36"/>
      <c r="W31" s="36"/>
      <c r="X31" s="36"/>
      <c r="Y31" s="36"/>
      <c r="Z31" s="36"/>
      <c r="AA31" s="36"/>
      <c r="AB31" s="36"/>
      <c r="AC31" s="36"/>
      <c r="AD31" s="36"/>
      <c r="AE31" s="36"/>
    </row>
    <row r="32" spans="1:31" s="2" customFormat="1" ht="14.45" customHeight="1">
      <c r="A32" s="36"/>
      <c r="B32" s="41"/>
      <c r="C32" s="36"/>
      <c r="D32" s="36"/>
      <c r="E32" s="36"/>
      <c r="F32" s="118" t="s">
        <v>48</v>
      </c>
      <c r="G32" s="36"/>
      <c r="H32" s="36"/>
      <c r="I32" s="118" t="s">
        <v>47</v>
      </c>
      <c r="J32" s="118" t="s">
        <v>49</v>
      </c>
      <c r="K32" s="36"/>
      <c r="L32" s="107"/>
      <c r="S32" s="36"/>
      <c r="T32" s="36"/>
      <c r="U32" s="36"/>
      <c r="V32" s="36"/>
      <c r="W32" s="36"/>
      <c r="X32" s="36"/>
      <c r="Y32" s="36"/>
      <c r="Z32" s="36"/>
      <c r="AA32" s="36"/>
      <c r="AB32" s="36"/>
      <c r="AC32" s="36"/>
      <c r="AD32" s="36"/>
      <c r="AE32" s="36"/>
    </row>
    <row r="33" spans="1:31" s="2" customFormat="1" ht="14.45" customHeight="1">
      <c r="A33" s="36"/>
      <c r="B33" s="41"/>
      <c r="C33" s="36"/>
      <c r="D33" s="119" t="s">
        <v>50</v>
      </c>
      <c r="E33" s="106" t="s">
        <v>51</v>
      </c>
      <c r="F33" s="120">
        <f>ROUND((SUM(BE81:BE93)),  2)</f>
        <v>0</v>
      </c>
      <c r="G33" s="36"/>
      <c r="H33" s="36"/>
      <c r="I33" s="121">
        <v>0.21</v>
      </c>
      <c r="J33" s="120">
        <f>ROUND(((SUM(BE81:BE93))*I33),  2)</f>
        <v>0</v>
      </c>
      <c r="K33" s="36"/>
      <c r="L33" s="107"/>
      <c r="S33" s="36"/>
      <c r="T33" s="36"/>
      <c r="U33" s="36"/>
      <c r="V33" s="36"/>
      <c r="W33" s="36"/>
      <c r="X33" s="36"/>
      <c r="Y33" s="36"/>
      <c r="Z33" s="36"/>
      <c r="AA33" s="36"/>
      <c r="AB33" s="36"/>
      <c r="AC33" s="36"/>
      <c r="AD33" s="36"/>
      <c r="AE33" s="36"/>
    </row>
    <row r="34" spans="1:31" s="2" customFormat="1" ht="14.45" customHeight="1">
      <c r="A34" s="36"/>
      <c r="B34" s="41"/>
      <c r="C34" s="36"/>
      <c r="D34" s="36"/>
      <c r="E34" s="106" t="s">
        <v>52</v>
      </c>
      <c r="F34" s="120">
        <f>ROUND((SUM(BF81:BF93)),  2)</f>
        <v>0</v>
      </c>
      <c r="G34" s="36"/>
      <c r="H34" s="36"/>
      <c r="I34" s="121">
        <v>0.15</v>
      </c>
      <c r="J34" s="120">
        <f>ROUND(((SUM(BF81:BF93))*I34),  2)</f>
        <v>0</v>
      </c>
      <c r="K34" s="36"/>
      <c r="L34" s="107"/>
      <c r="S34" s="36"/>
      <c r="T34" s="36"/>
      <c r="U34" s="36"/>
      <c r="V34" s="36"/>
      <c r="W34" s="36"/>
      <c r="X34" s="36"/>
      <c r="Y34" s="36"/>
      <c r="Z34" s="36"/>
      <c r="AA34" s="36"/>
      <c r="AB34" s="36"/>
      <c r="AC34" s="36"/>
      <c r="AD34" s="36"/>
      <c r="AE34" s="36"/>
    </row>
    <row r="35" spans="1:31" s="2" customFormat="1" ht="14.45" hidden="1" customHeight="1">
      <c r="A35" s="36"/>
      <c r="B35" s="41"/>
      <c r="C35" s="36"/>
      <c r="D35" s="36"/>
      <c r="E35" s="106" t="s">
        <v>53</v>
      </c>
      <c r="F35" s="120">
        <f>ROUND((SUM(BG81:BG93)),  2)</f>
        <v>0</v>
      </c>
      <c r="G35" s="36"/>
      <c r="H35" s="36"/>
      <c r="I35" s="121">
        <v>0.21</v>
      </c>
      <c r="J35" s="120">
        <f>0</f>
        <v>0</v>
      </c>
      <c r="K35" s="36"/>
      <c r="L35" s="107"/>
      <c r="S35" s="36"/>
      <c r="T35" s="36"/>
      <c r="U35" s="36"/>
      <c r="V35" s="36"/>
      <c r="W35" s="36"/>
      <c r="X35" s="36"/>
      <c r="Y35" s="36"/>
      <c r="Z35" s="36"/>
      <c r="AA35" s="36"/>
      <c r="AB35" s="36"/>
      <c r="AC35" s="36"/>
      <c r="AD35" s="36"/>
      <c r="AE35" s="36"/>
    </row>
    <row r="36" spans="1:31" s="2" customFormat="1" ht="14.45" hidden="1" customHeight="1">
      <c r="A36" s="36"/>
      <c r="B36" s="41"/>
      <c r="C36" s="36"/>
      <c r="D36" s="36"/>
      <c r="E36" s="106" t="s">
        <v>54</v>
      </c>
      <c r="F36" s="120">
        <f>ROUND((SUM(BH81:BH93)),  2)</f>
        <v>0</v>
      </c>
      <c r="G36" s="36"/>
      <c r="H36" s="36"/>
      <c r="I36" s="121">
        <v>0.15</v>
      </c>
      <c r="J36" s="120">
        <f>0</f>
        <v>0</v>
      </c>
      <c r="K36" s="36"/>
      <c r="L36" s="107"/>
      <c r="S36" s="36"/>
      <c r="T36" s="36"/>
      <c r="U36" s="36"/>
      <c r="V36" s="36"/>
      <c r="W36" s="36"/>
      <c r="X36" s="36"/>
      <c r="Y36" s="36"/>
      <c r="Z36" s="36"/>
      <c r="AA36" s="36"/>
      <c r="AB36" s="36"/>
      <c r="AC36" s="36"/>
      <c r="AD36" s="36"/>
      <c r="AE36" s="36"/>
    </row>
    <row r="37" spans="1:31" s="2" customFormat="1" ht="14.45" hidden="1" customHeight="1">
      <c r="A37" s="36"/>
      <c r="B37" s="41"/>
      <c r="C37" s="36"/>
      <c r="D37" s="36"/>
      <c r="E37" s="106" t="s">
        <v>55</v>
      </c>
      <c r="F37" s="120">
        <f>ROUND((SUM(BI81:BI93)),  2)</f>
        <v>0</v>
      </c>
      <c r="G37" s="36"/>
      <c r="H37" s="36"/>
      <c r="I37" s="121">
        <v>0</v>
      </c>
      <c r="J37" s="120">
        <f>0</f>
        <v>0</v>
      </c>
      <c r="K37" s="36"/>
      <c r="L37" s="107"/>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7"/>
      <c r="S38" s="36"/>
      <c r="T38" s="36"/>
      <c r="U38" s="36"/>
      <c r="V38" s="36"/>
      <c r="W38" s="36"/>
      <c r="X38" s="36"/>
      <c r="Y38" s="36"/>
      <c r="Z38" s="36"/>
      <c r="AA38" s="36"/>
      <c r="AB38" s="36"/>
      <c r="AC38" s="36"/>
      <c r="AD38" s="36"/>
      <c r="AE38" s="36"/>
    </row>
    <row r="39" spans="1:31" s="2" customFormat="1" ht="25.35" customHeight="1">
      <c r="A39" s="36"/>
      <c r="B39" s="41"/>
      <c r="C39" s="122"/>
      <c r="D39" s="123" t="s">
        <v>56</v>
      </c>
      <c r="E39" s="124"/>
      <c r="F39" s="124"/>
      <c r="G39" s="125" t="s">
        <v>57</v>
      </c>
      <c r="H39" s="126" t="s">
        <v>58</v>
      </c>
      <c r="I39" s="124"/>
      <c r="J39" s="127">
        <f>SUM(J30:J37)</f>
        <v>0</v>
      </c>
      <c r="K39" s="128"/>
      <c r="L39" s="107"/>
      <c r="S39" s="36"/>
      <c r="T39" s="36"/>
      <c r="U39" s="36"/>
      <c r="V39" s="36"/>
      <c r="W39" s="36"/>
      <c r="X39" s="36"/>
      <c r="Y39" s="36"/>
      <c r="Z39" s="36"/>
      <c r="AA39" s="36"/>
      <c r="AB39" s="36"/>
      <c r="AC39" s="36"/>
      <c r="AD39" s="36"/>
      <c r="AE39" s="36"/>
    </row>
    <row r="40" spans="1:31" s="2" customFormat="1" ht="14.45" customHeight="1">
      <c r="A40" s="36"/>
      <c r="B40" s="129"/>
      <c r="C40" s="130"/>
      <c r="D40" s="130"/>
      <c r="E40" s="130"/>
      <c r="F40" s="130"/>
      <c r="G40" s="130"/>
      <c r="H40" s="130"/>
      <c r="I40" s="130"/>
      <c r="J40" s="130"/>
      <c r="K40" s="130"/>
      <c r="L40" s="107"/>
      <c r="S40" s="36"/>
      <c r="T40" s="36"/>
      <c r="U40" s="36"/>
      <c r="V40" s="36"/>
      <c r="W40" s="36"/>
      <c r="X40" s="36"/>
      <c r="Y40" s="36"/>
      <c r="Z40" s="36"/>
      <c r="AA40" s="36"/>
      <c r="AB40" s="36"/>
      <c r="AC40" s="36"/>
      <c r="AD40" s="36"/>
      <c r="AE40" s="36"/>
    </row>
    <row r="44" spans="1:31" s="2" customFormat="1" ht="6.95" customHeight="1">
      <c r="A44" s="36"/>
      <c r="B44" s="131"/>
      <c r="C44" s="132"/>
      <c r="D44" s="132"/>
      <c r="E44" s="132"/>
      <c r="F44" s="132"/>
      <c r="G44" s="132"/>
      <c r="H44" s="132"/>
      <c r="I44" s="132"/>
      <c r="J44" s="132"/>
      <c r="K44" s="132"/>
      <c r="L44" s="107"/>
      <c r="S44" s="36"/>
      <c r="T44" s="36"/>
      <c r="U44" s="36"/>
      <c r="V44" s="36"/>
      <c r="W44" s="36"/>
      <c r="X44" s="36"/>
      <c r="Y44" s="36"/>
      <c r="Z44" s="36"/>
      <c r="AA44" s="36"/>
      <c r="AB44" s="36"/>
      <c r="AC44" s="36"/>
      <c r="AD44" s="36"/>
      <c r="AE44" s="36"/>
    </row>
    <row r="45" spans="1:31" s="2" customFormat="1" ht="24.95" customHeight="1">
      <c r="A45" s="36"/>
      <c r="B45" s="37"/>
      <c r="C45" s="24" t="s">
        <v>118</v>
      </c>
      <c r="D45" s="38"/>
      <c r="E45" s="38"/>
      <c r="F45" s="38"/>
      <c r="G45" s="38"/>
      <c r="H45" s="38"/>
      <c r="I45" s="38"/>
      <c r="J45" s="38"/>
      <c r="K45" s="38"/>
      <c r="L45" s="107"/>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7"/>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7"/>
      <c r="S47" s="36"/>
      <c r="T47" s="36"/>
      <c r="U47" s="36"/>
      <c r="V47" s="36"/>
      <c r="W47" s="36"/>
      <c r="X47" s="36"/>
      <c r="Y47" s="36"/>
      <c r="Z47" s="36"/>
      <c r="AA47" s="36"/>
      <c r="AB47" s="36"/>
      <c r="AC47" s="36"/>
      <c r="AD47" s="36"/>
      <c r="AE47" s="36"/>
    </row>
    <row r="48" spans="1:31" s="2" customFormat="1" ht="16.5" customHeight="1">
      <c r="A48" s="36"/>
      <c r="B48" s="37"/>
      <c r="C48" s="38"/>
      <c r="D48" s="38"/>
      <c r="E48" s="374" t="str">
        <f>E7</f>
        <v>Úprava objektu Radniční č.p.13 na kancelářské prostory,Frýdek-Místek</v>
      </c>
      <c r="F48" s="375"/>
      <c r="G48" s="375"/>
      <c r="H48" s="375"/>
      <c r="I48" s="38"/>
      <c r="J48" s="38"/>
      <c r="K48" s="38"/>
      <c r="L48" s="107"/>
      <c r="S48" s="36"/>
      <c r="T48" s="36"/>
      <c r="U48" s="36"/>
      <c r="V48" s="36"/>
      <c r="W48" s="36"/>
      <c r="X48" s="36"/>
      <c r="Y48" s="36"/>
      <c r="Z48" s="36"/>
      <c r="AA48" s="36"/>
      <c r="AB48" s="36"/>
      <c r="AC48" s="36"/>
      <c r="AD48" s="36"/>
      <c r="AE48" s="36"/>
    </row>
    <row r="49" spans="1:47" s="2" customFormat="1" ht="12" customHeight="1">
      <c r="A49" s="36"/>
      <c r="B49" s="37"/>
      <c r="C49" s="30" t="s">
        <v>205</v>
      </c>
      <c r="D49" s="38"/>
      <c r="E49" s="38"/>
      <c r="F49" s="38"/>
      <c r="G49" s="38"/>
      <c r="H49" s="38"/>
      <c r="I49" s="38"/>
      <c r="J49" s="38"/>
      <c r="K49" s="38"/>
      <c r="L49" s="107"/>
      <c r="S49" s="36"/>
      <c r="T49" s="36"/>
      <c r="U49" s="36"/>
      <c r="V49" s="36"/>
      <c r="W49" s="36"/>
      <c r="X49" s="36"/>
      <c r="Y49" s="36"/>
      <c r="Z49" s="36"/>
      <c r="AA49" s="36"/>
      <c r="AB49" s="36"/>
      <c r="AC49" s="36"/>
      <c r="AD49" s="36"/>
      <c r="AE49" s="36"/>
    </row>
    <row r="50" spans="1:47" s="2" customFormat="1" ht="16.5" customHeight="1">
      <c r="A50" s="36"/>
      <c r="B50" s="37"/>
      <c r="C50" s="38"/>
      <c r="D50" s="38"/>
      <c r="E50" s="330" t="str">
        <f>E9</f>
        <v xml:space="preserve">200101/D.1.4.5 - Silnoproudá elektrotechnika </v>
      </c>
      <c r="F50" s="371"/>
      <c r="G50" s="371"/>
      <c r="H50" s="371"/>
      <c r="I50" s="38"/>
      <c r="J50" s="38"/>
      <c r="K50" s="38"/>
      <c r="L50" s="107"/>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7"/>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 xml:space="preserve"> </v>
      </c>
      <c r="G52" s="38"/>
      <c r="H52" s="38"/>
      <c r="I52" s="30" t="s">
        <v>24</v>
      </c>
      <c r="J52" s="61" t="str">
        <f>IF(J12="","",J12)</f>
        <v>17. 7. 2020</v>
      </c>
      <c r="K52" s="38"/>
      <c r="L52" s="107"/>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7"/>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 xml:space="preserve">Statutární město Frýdek-Místek </v>
      </c>
      <c r="G54" s="38"/>
      <c r="H54" s="38"/>
      <c r="I54" s="30" t="s">
        <v>38</v>
      </c>
      <c r="J54" s="34" t="str">
        <f>E21</f>
        <v xml:space="preserve"> </v>
      </c>
      <c r="K54" s="38"/>
      <c r="L54" s="107"/>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41</v>
      </c>
      <c r="J55" s="34" t="str">
        <f>E24</f>
        <v xml:space="preserve">Lenka Jerakasová </v>
      </c>
      <c r="K55" s="38"/>
      <c r="L55" s="107"/>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7"/>
      <c r="S56" s="36"/>
      <c r="T56" s="36"/>
      <c r="U56" s="36"/>
      <c r="V56" s="36"/>
      <c r="W56" s="36"/>
      <c r="X56" s="36"/>
      <c r="Y56" s="36"/>
      <c r="Z56" s="36"/>
      <c r="AA56" s="36"/>
      <c r="AB56" s="36"/>
      <c r="AC56" s="36"/>
      <c r="AD56" s="36"/>
      <c r="AE56" s="36"/>
    </row>
    <row r="57" spans="1:47" s="2" customFormat="1" ht="29.25" customHeight="1">
      <c r="A57" s="36"/>
      <c r="B57" s="37"/>
      <c r="C57" s="133" t="s">
        <v>119</v>
      </c>
      <c r="D57" s="134"/>
      <c r="E57" s="134"/>
      <c r="F57" s="134"/>
      <c r="G57" s="134"/>
      <c r="H57" s="134"/>
      <c r="I57" s="134"/>
      <c r="J57" s="135" t="s">
        <v>120</v>
      </c>
      <c r="K57" s="134"/>
      <c r="L57" s="107"/>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7"/>
      <c r="S58" s="36"/>
      <c r="T58" s="36"/>
      <c r="U58" s="36"/>
      <c r="V58" s="36"/>
      <c r="W58" s="36"/>
      <c r="X58" s="36"/>
      <c r="Y58" s="36"/>
      <c r="Z58" s="36"/>
      <c r="AA58" s="36"/>
      <c r="AB58" s="36"/>
      <c r="AC58" s="36"/>
      <c r="AD58" s="36"/>
      <c r="AE58" s="36"/>
    </row>
    <row r="59" spans="1:47" s="2" customFormat="1" ht="22.9" customHeight="1">
      <c r="A59" s="36"/>
      <c r="B59" s="37"/>
      <c r="C59" s="136" t="s">
        <v>78</v>
      </c>
      <c r="D59" s="38"/>
      <c r="E59" s="38"/>
      <c r="F59" s="38"/>
      <c r="G59" s="38"/>
      <c r="H59" s="38"/>
      <c r="I59" s="38"/>
      <c r="J59" s="79">
        <f>J81</f>
        <v>0</v>
      </c>
      <c r="K59" s="38"/>
      <c r="L59" s="107"/>
      <c r="S59" s="36"/>
      <c r="T59" s="36"/>
      <c r="U59" s="36"/>
      <c r="V59" s="36"/>
      <c r="W59" s="36"/>
      <c r="X59" s="36"/>
      <c r="Y59" s="36"/>
      <c r="Z59" s="36"/>
      <c r="AA59" s="36"/>
      <c r="AB59" s="36"/>
      <c r="AC59" s="36"/>
      <c r="AD59" s="36"/>
      <c r="AE59" s="36"/>
      <c r="AU59" s="18" t="s">
        <v>121</v>
      </c>
    </row>
    <row r="60" spans="1:47" s="9" customFormat="1" ht="24.95" customHeight="1">
      <c r="B60" s="137"/>
      <c r="C60" s="138"/>
      <c r="D60" s="139" t="s">
        <v>214</v>
      </c>
      <c r="E60" s="140"/>
      <c r="F60" s="140"/>
      <c r="G60" s="140"/>
      <c r="H60" s="140"/>
      <c r="I60" s="140"/>
      <c r="J60" s="141">
        <f>J82</f>
        <v>0</v>
      </c>
      <c r="K60" s="138"/>
      <c r="L60" s="142"/>
    </row>
    <row r="61" spans="1:47" s="10" customFormat="1" ht="19.899999999999999" customHeight="1">
      <c r="B61" s="143"/>
      <c r="C61" s="144"/>
      <c r="D61" s="145" t="s">
        <v>2175</v>
      </c>
      <c r="E61" s="146"/>
      <c r="F61" s="146"/>
      <c r="G61" s="146"/>
      <c r="H61" s="146"/>
      <c r="I61" s="146"/>
      <c r="J61" s="147">
        <f>J83</f>
        <v>0</v>
      </c>
      <c r="K61" s="144"/>
      <c r="L61" s="148"/>
    </row>
    <row r="62" spans="1:47" s="2" customFormat="1" ht="21.75" customHeight="1">
      <c r="A62" s="36"/>
      <c r="B62" s="37"/>
      <c r="C62" s="38"/>
      <c r="D62" s="38"/>
      <c r="E62" s="38"/>
      <c r="F62" s="38"/>
      <c r="G62" s="38"/>
      <c r="H62" s="38"/>
      <c r="I62" s="38"/>
      <c r="J62" s="38"/>
      <c r="K62" s="38"/>
      <c r="L62" s="107"/>
      <c r="S62" s="36"/>
      <c r="T62" s="36"/>
      <c r="U62" s="36"/>
      <c r="V62" s="36"/>
      <c r="W62" s="36"/>
      <c r="X62" s="36"/>
      <c r="Y62" s="36"/>
      <c r="Z62" s="36"/>
      <c r="AA62" s="36"/>
      <c r="AB62" s="36"/>
      <c r="AC62" s="36"/>
      <c r="AD62" s="36"/>
      <c r="AE62" s="36"/>
    </row>
    <row r="63" spans="1:47" s="2" customFormat="1" ht="6.95" customHeight="1">
      <c r="A63" s="36"/>
      <c r="B63" s="49"/>
      <c r="C63" s="50"/>
      <c r="D63" s="50"/>
      <c r="E63" s="50"/>
      <c r="F63" s="50"/>
      <c r="G63" s="50"/>
      <c r="H63" s="50"/>
      <c r="I63" s="50"/>
      <c r="J63" s="50"/>
      <c r="K63" s="50"/>
      <c r="L63" s="107"/>
      <c r="S63" s="36"/>
      <c r="T63" s="36"/>
      <c r="U63" s="36"/>
      <c r="V63" s="36"/>
      <c r="W63" s="36"/>
      <c r="X63" s="36"/>
      <c r="Y63" s="36"/>
      <c r="Z63" s="36"/>
      <c r="AA63" s="36"/>
      <c r="AB63" s="36"/>
      <c r="AC63" s="36"/>
      <c r="AD63" s="36"/>
      <c r="AE63" s="36"/>
    </row>
    <row r="67" spans="1:31" s="2" customFormat="1" ht="6.95" customHeight="1">
      <c r="A67" s="36"/>
      <c r="B67" s="51"/>
      <c r="C67" s="52"/>
      <c r="D67" s="52"/>
      <c r="E67" s="52"/>
      <c r="F67" s="52"/>
      <c r="G67" s="52"/>
      <c r="H67" s="52"/>
      <c r="I67" s="52"/>
      <c r="J67" s="52"/>
      <c r="K67" s="52"/>
      <c r="L67" s="107"/>
      <c r="S67" s="36"/>
      <c r="T67" s="36"/>
      <c r="U67" s="36"/>
      <c r="V67" s="36"/>
      <c r="W67" s="36"/>
      <c r="X67" s="36"/>
      <c r="Y67" s="36"/>
      <c r="Z67" s="36"/>
      <c r="AA67" s="36"/>
      <c r="AB67" s="36"/>
      <c r="AC67" s="36"/>
      <c r="AD67" s="36"/>
      <c r="AE67" s="36"/>
    </row>
    <row r="68" spans="1:31" s="2" customFormat="1" ht="24.95" customHeight="1">
      <c r="A68" s="36"/>
      <c r="B68" s="37"/>
      <c r="C68" s="24" t="s">
        <v>126</v>
      </c>
      <c r="D68" s="38"/>
      <c r="E68" s="38"/>
      <c r="F68" s="38"/>
      <c r="G68" s="38"/>
      <c r="H68" s="38"/>
      <c r="I68" s="38"/>
      <c r="J68" s="38"/>
      <c r="K68" s="38"/>
      <c r="L68" s="107"/>
      <c r="S68" s="36"/>
      <c r="T68" s="36"/>
      <c r="U68" s="36"/>
      <c r="V68" s="36"/>
      <c r="W68" s="36"/>
      <c r="X68" s="36"/>
      <c r="Y68" s="36"/>
      <c r="Z68" s="36"/>
      <c r="AA68" s="36"/>
      <c r="AB68" s="36"/>
      <c r="AC68" s="36"/>
      <c r="AD68" s="36"/>
      <c r="AE68" s="36"/>
    </row>
    <row r="69" spans="1:31" s="2" customFormat="1" ht="6.95" customHeight="1">
      <c r="A69" s="36"/>
      <c r="B69" s="37"/>
      <c r="C69" s="38"/>
      <c r="D69" s="38"/>
      <c r="E69" s="38"/>
      <c r="F69" s="38"/>
      <c r="G69" s="38"/>
      <c r="H69" s="38"/>
      <c r="I69" s="38"/>
      <c r="J69" s="38"/>
      <c r="K69" s="38"/>
      <c r="L69" s="107"/>
      <c r="S69" s="36"/>
      <c r="T69" s="36"/>
      <c r="U69" s="36"/>
      <c r="V69" s="36"/>
      <c r="W69" s="36"/>
      <c r="X69" s="36"/>
      <c r="Y69" s="36"/>
      <c r="Z69" s="36"/>
      <c r="AA69" s="36"/>
      <c r="AB69" s="36"/>
      <c r="AC69" s="36"/>
      <c r="AD69" s="36"/>
      <c r="AE69" s="36"/>
    </row>
    <row r="70" spans="1:31" s="2" customFormat="1" ht="12" customHeight="1">
      <c r="A70" s="36"/>
      <c r="B70" s="37"/>
      <c r="C70" s="30" t="s">
        <v>16</v>
      </c>
      <c r="D70" s="38"/>
      <c r="E70" s="38"/>
      <c r="F70" s="38"/>
      <c r="G70" s="38"/>
      <c r="H70" s="38"/>
      <c r="I70" s="38"/>
      <c r="J70" s="38"/>
      <c r="K70" s="38"/>
      <c r="L70" s="107"/>
      <c r="S70" s="36"/>
      <c r="T70" s="36"/>
      <c r="U70" s="36"/>
      <c r="V70" s="36"/>
      <c r="W70" s="36"/>
      <c r="X70" s="36"/>
      <c r="Y70" s="36"/>
      <c r="Z70" s="36"/>
      <c r="AA70" s="36"/>
      <c r="AB70" s="36"/>
      <c r="AC70" s="36"/>
      <c r="AD70" s="36"/>
      <c r="AE70" s="36"/>
    </row>
    <row r="71" spans="1:31" s="2" customFormat="1" ht="16.5" customHeight="1">
      <c r="A71" s="36"/>
      <c r="B71" s="37"/>
      <c r="C71" s="38"/>
      <c r="D71" s="38"/>
      <c r="E71" s="374" t="str">
        <f>E7</f>
        <v>Úprava objektu Radniční č.p.13 na kancelářské prostory,Frýdek-Místek</v>
      </c>
      <c r="F71" s="375"/>
      <c r="G71" s="375"/>
      <c r="H71" s="375"/>
      <c r="I71" s="38"/>
      <c r="J71" s="38"/>
      <c r="K71" s="38"/>
      <c r="L71" s="107"/>
      <c r="S71" s="36"/>
      <c r="T71" s="36"/>
      <c r="U71" s="36"/>
      <c r="V71" s="36"/>
      <c r="W71" s="36"/>
      <c r="X71" s="36"/>
      <c r="Y71" s="36"/>
      <c r="Z71" s="36"/>
      <c r="AA71" s="36"/>
      <c r="AB71" s="36"/>
      <c r="AC71" s="36"/>
      <c r="AD71" s="36"/>
      <c r="AE71" s="36"/>
    </row>
    <row r="72" spans="1:31" s="2" customFormat="1" ht="12" customHeight="1">
      <c r="A72" s="36"/>
      <c r="B72" s="37"/>
      <c r="C72" s="30" t="s">
        <v>205</v>
      </c>
      <c r="D72" s="38"/>
      <c r="E72" s="38"/>
      <c r="F72" s="38"/>
      <c r="G72" s="38"/>
      <c r="H72" s="38"/>
      <c r="I72" s="38"/>
      <c r="J72" s="38"/>
      <c r="K72" s="38"/>
      <c r="L72" s="107"/>
      <c r="S72" s="36"/>
      <c r="T72" s="36"/>
      <c r="U72" s="36"/>
      <c r="V72" s="36"/>
      <c r="W72" s="36"/>
      <c r="X72" s="36"/>
      <c r="Y72" s="36"/>
      <c r="Z72" s="36"/>
      <c r="AA72" s="36"/>
      <c r="AB72" s="36"/>
      <c r="AC72" s="36"/>
      <c r="AD72" s="36"/>
      <c r="AE72" s="36"/>
    </row>
    <row r="73" spans="1:31" s="2" customFormat="1" ht="16.5" customHeight="1">
      <c r="A73" s="36"/>
      <c r="B73" s="37"/>
      <c r="C73" s="38"/>
      <c r="D73" s="38"/>
      <c r="E73" s="330" t="str">
        <f>E9</f>
        <v xml:space="preserve">200101/D.1.4.5 - Silnoproudá elektrotechnika </v>
      </c>
      <c r="F73" s="371"/>
      <c r="G73" s="371"/>
      <c r="H73" s="371"/>
      <c r="I73" s="38"/>
      <c r="J73" s="38"/>
      <c r="K73" s="38"/>
      <c r="L73" s="107"/>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38"/>
      <c r="J74" s="38"/>
      <c r="K74" s="38"/>
      <c r="L74" s="107"/>
      <c r="S74" s="36"/>
      <c r="T74" s="36"/>
      <c r="U74" s="36"/>
      <c r="V74" s="36"/>
      <c r="W74" s="36"/>
      <c r="X74" s="36"/>
      <c r="Y74" s="36"/>
      <c r="Z74" s="36"/>
      <c r="AA74" s="36"/>
      <c r="AB74" s="36"/>
      <c r="AC74" s="36"/>
      <c r="AD74" s="36"/>
      <c r="AE74" s="36"/>
    </row>
    <row r="75" spans="1:31" s="2" customFormat="1" ht="12" customHeight="1">
      <c r="A75" s="36"/>
      <c r="B75" s="37"/>
      <c r="C75" s="30" t="s">
        <v>22</v>
      </c>
      <c r="D75" s="38"/>
      <c r="E75" s="38"/>
      <c r="F75" s="28" t="str">
        <f>F12</f>
        <v xml:space="preserve"> </v>
      </c>
      <c r="G75" s="38"/>
      <c r="H75" s="38"/>
      <c r="I75" s="30" t="s">
        <v>24</v>
      </c>
      <c r="J75" s="61" t="str">
        <f>IF(J12="","",J12)</f>
        <v>17. 7. 2020</v>
      </c>
      <c r="K75" s="38"/>
      <c r="L75" s="107"/>
      <c r="S75" s="36"/>
      <c r="T75" s="36"/>
      <c r="U75" s="36"/>
      <c r="V75" s="36"/>
      <c r="W75" s="36"/>
      <c r="X75" s="36"/>
      <c r="Y75" s="36"/>
      <c r="Z75" s="36"/>
      <c r="AA75" s="36"/>
      <c r="AB75" s="36"/>
      <c r="AC75" s="36"/>
      <c r="AD75" s="36"/>
      <c r="AE75" s="36"/>
    </row>
    <row r="76" spans="1:31" s="2" customFormat="1" ht="6.95" customHeight="1">
      <c r="A76" s="36"/>
      <c r="B76" s="37"/>
      <c r="C76" s="38"/>
      <c r="D76" s="38"/>
      <c r="E76" s="38"/>
      <c r="F76" s="38"/>
      <c r="G76" s="38"/>
      <c r="H76" s="38"/>
      <c r="I76" s="38"/>
      <c r="J76" s="38"/>
      <c r="K76" s="38"/>
      <c r="L76" s="107"/>
      <c r="S76" s="36"/>
      <c r="T76" s="36"/>
      <c r="U76" s="36"/>
      <c r="V76" s="36"/>
      <c r="W76" s="36"/>
      <c r="X76" s="36"/>
      <c r="Y76" s="36"/>
      <c r="Z76" s="36"/>
      <c r="AA76" s="36"/>
      <c r="AB76" s="36"/>
      <c r="AC76" s="36"/>
      <c r="AD76" s="36"/>
      <c r="AE76" s="36"/>
    </row>
    <row r="77" spans="1:31" s="2" customFormat="1" ht="15.2" customHeight="1">
      <c r="A77" s="36"/>
      <c r="B77" s="37"/>
      <c r="C77" s="30" t="s">
        <v>30</v>
      </c>
      <c r="D77" s="38"/>
      <c r="E77" s="38"/>
      <c r="F77" s="28" t="str">
        <f>E15</f>
        <v xml:space="preserve">Statutární město Frýdek-Místek </v>
      </c>
      <c r="G77" s="38"/>
      <c r="H77" s="38"/>
      <c r="I77" s="30" t="s">
        <v>38</v>
      </c>
      <c r="J77" s="34" t="str">
        <f>E21</f>
        <v xml:space="preserve"> </v>
      </c>
      <c r="K77" s="38"/>
      <c r="L77" s="107"/>
      <c r="S77" s="36"/>
      <c r="T77" s="36"/>
      <c r="U77" s="36"/>
      <c r="V77" s="36"/>
      <c r="W77" s="36"/>
      <c r="X77" s="36"/>
      <c r="Y77" s="36"/>
      <c r="Z77" s="36"/>
      <c r="AA77" s="36"/>
      <c r="AB77" s="36"/>
      <c r="AC77" s="36"/>
      <c r="AD77" s="36"/>
      <c r="AE77" s="36"/>
    </row>
    <row r="78" spans="1:31" s="2" customFormat="1" ht="15.2" customHeight="1">
      <c r="A78" s="36"/>
      <c r="B78" s="37"/>
      <c r="C78" s="30" t="s">
        <v>36</v>
      </c>
      <c r="D78" s="38"/>
      <c r="E78" s="38"/>
      <c r="F78" s="28" t="str">
        <f>IF(E18="","",E18)</f>
        <v>Vyplň údaj</v>
      </c>
      <c r="G78" s="38"/>
      <c r="H78" s="38"/>
      <c r="I78" s="30" t="s">
        <v>41</v>
      </c>
      <c r="J78" s="34" t="str">
        <f>E24</f>
        <v xml:space="preserve">Lenka Jerakasová </v>
      </c>
      <c r="K78" s="38"/>
      <c r="L78" s="107"/>
      <c r="S78" s="36"/>
      <c r="T78" s="36"/>
      <c r="U78" s="36"/>
      <c r="V78" s="36"/>
      <c r="W78" s="36"/>
      <c r="X78" s="36"/>
      <c r="Y78" s="36"/>
      <c r="Z78" s="36"/>
      <c r="AA78" s="36"/>
      <c r="AB78" s="36"/>
      <c r="AC78" s="36"/>
      <c r="AD78" s="36"/>
      <c r="AE78" s="36"/>
    </row>
    <row r="79" spans="1:31" s="2" customFormat="1" ht="10.35" customHeight="1">
      <c r="A79" s="36"/>
      <c r="B79" s="37"/>
      <c r="C79" s="38"/>
      <c r="D79" s="38"/>
      <c r="E79" s="38"/>
      <c r="F79" s="38"/>
      <c r="G79" s="38"/>
      <c r="H79" s="38"/>
      <c r="I79" s="38"/>
      <c r="J79" s="38"/>
      <c r="K79" s="38"/>
      <c r="L79" s="107"/>
      <c r="S79" s="36"/>
      <c r="T79" s="36"/>
      <c r="U79" s="36"/>
      <c r="V79" s="36"/>
      <c r="W79" s="36"/>
      <c r="X79" s="36"/>
      <c r="Y79" s="36"/>
      <c r="Z79" s="36"/>
      <c r="AA79" s="36"/>
      <c r="AB79" s="36"/>
      <c r="AC79" s="36"/>
      <c r="AD79" s="36"/>
      <c r="AE79" s="36"/>
    </row>
    <row r="80" spans="1:31" s="11" customFormat="1" ht="29.25" customHeight="1">
      <c r="A80" s="149"/>
      <c r="B80" s="150"/>
      <c r="C80" s="151" t="s">
        <v>127</v>
      </c>
      <c r="D80" s="152" t="s">
        <v>65</v>
      </c>
      <c r="E80" s="152" t="s">
        <v>61</v>
      </c>
      <c r="F80" s="152" t="s">
        <v>62</v>
      </c>
      <c r="G80" s="152" t="s">
        <v>128</v>
      </c>
      <c r="H80" s="152" t="s">
        <v>129</v>
      </c>
      <c r="I80" s="152" t="s">
        <v>130</v>
      </c>
      <c r="J80" s="152" t="s">
        <v>120</v>
      </c>
      <c r="K80" s="153" t="s">
        <v>131</v>
      </c>
      <c r="L80" s="154"/>
      <c r="M80" s="70" t="s">
        <v>35</v>
      </c>
      <c r="N80" s="71" t="s">
        <v>50</v>
      </c>
      <c r="O80" s="71" t="s">
        <v>132</v>
      </c>
      <c r="P80" s="71" t="s">
        <v>133</v>
      </c>
      <c r="Q80" s="71" t="s">
        <v>134</v>
      </c>
      <c r="R80" s="71" t="s">
        <v>135</v>
      </c>
      <c r="S80" s="71" t="s">
        <v>136</v>
      </c>
      <c r="T80" s="72" t="s">
        <v>137</v>
      </c>
      <c r="U80" s="149"/>
      <c r="V80" s="149"/>
      <c r="W80" s="149"/>
      <c r="X80" s="149"/>
      <c r="Y80" s="149"/>
      <c r="Z80" s="149"/>
      <c r="AA80" s="149"/>
      <c r="AB80" s="149"/>
      <c r="AC80" s="149"/>
      <c r="AD80" s="149"/>
      <c r="AE80" s="149"/>
    </row>
    <row r="81" spans="1:65" s="2" customFormat="1" ht="22.9" customHeight="1">
      <c r="A81" s="36"/>
      <c r="B81" s="37"/>
      <c r="C81" s="77" t="s">
        <v>138</v>
      </c>
      <c r="D81" s="38"/>
      <c r="E81" s="38"/>
      <c r="F81" s="38"/>
      <c r="G81" s="38"/>
      <c r="H81" s="38"/>
      <c r="I81" s="38"/>
      <c r="J81" s="155">
        <f>BK81</f>
        <v>0</v>
      </c>
      <c r="K81" s="38"/>
      <c r="L81" s="41"/>
      <c r="M81" s="73"/>
      <c r="N81" s="156"/>
      <c r="O81" s="74"/>
      <c r="P81" s="157">
        <f>P82</f>
        <v>0</v>
      </c>
      <c r="Q81" s="74"/>
      <c r="R81" s="157">
        <f>R82</f>
        <v>2.2269999999999998E-2</v>
      </c>
      <c r="S81" s="74"/>
      <c r="T81" s="158">
        <f>T82</f>
        <v>0</v>
      </c>
      <c r="U81" s="36"/>
      <c r="V81" s="36"/>
      <c r="W81" s="36"/>
      <c r="X81" s="36"/>
      <c r="Y81" s="36"/>
      <c r="Z81" s="36"/>
      <c r="AA81" s="36"/>
      <c r="AB81" s="36"/>
      <c r="AC81" s="36"/>
      <c r="AD81" s="36"/>
      <c r="AE81" s="36"/>
      <c r="AT81" s="18" t="s">
        <v>79</v>
      </c>
      <c r="AU81" s="18" t="s">
        <v>121</v>
      </c>
      <c r="BK81" s="159">
        <f>BK82</f>
        <v>0</v>
      </c>
    </row>
    <row r="82" spans="1:65" s="12" customFormat="1" ht="25.9" customHeight="1">
      <c r="B82" s="160"/>
      <c r="C82" s="161"/>
      <c r="D82" s="162" t="s">
        <v>79</v>
      </c>
      <c r="E82" s="163" t="s">
        <v>516</v>
      </c>
      <c r="F82" s="163" t="s">
        <v>517</v>
      </c>
      <c r="G82" s="161"/>
      <c r="H82" s="161"/>
      <c r="I82" s="164"/>
      <c r="J82" s="165">
        <f>BK82</f>
        <v>0</v>
      </c>
      <c r="K82" s="161"/>
      <c r="L82" s="166"/>
      <c r="M82" s="167"/>
      <c r="N82" s="168"/>
      <c r="O82" s="168"/>
      <c r="P82" s="169">
        <f>P83</f>
        <v>0</v>
      </c>
      <c r="Q82" s="168"/>
      <c r="R82" s="169">
        <f>R83</f>
        <v>2.2269999999999998E-2</v>
      </c>
      <c r="S82" s="168"/>
      <c r="T82" s="170">
        <f>T83</f>
        <v>0</v>
      </c>
      <c r="AR82" s="171" t="s">
        <v>89</v>
      </c>
      <c r="AT82" s="172" t="s">
        <v>79</v>
      </c>
      <c r="AU82" s="172" t="s">
        <v>80</v>
      </c>
      <c r="AY82" s="171" t="s">
        <v>142</v>
      </c>
      <c r="BK82" s="173">
        <f>BK83</f>
        <v>0</v>
      </c>
    </row>
    <row r="83" spans="1:65" s="12" customFormat="1" ht="22.9" customHeight="1">
      <c r="B83" s="160"/>
      <c r="C83" s="161"/>
      <c r="D83" s="162" t="s">
        <v>79</v>
      </c>
      <c r="E83" s="174" t="s">
        <v>2176</v>
      </c>
      <c r="F83" s="174" t="s">
        <v>2177</v>
      </c>
      <c r="G83" s="161"/>
      <c r="H83" s="161"/>
      <c r="I83" s="164"/>
      <c r="J83" s="175">
        <f>BK83</f>
        <v>0</v>
      </c>
      <c r="K83" s="161"/>
      <c r="L83" s="166"/>
      <c r="M83" s="167"/>
      <c r="N83" s="168"/>
      <c r="O83" s="168"/>
      <c r="P83" s="169">
        <f>SUM(P84:P93)</f>
        <v>0</v>
      </c>
      <c r="Q83" s="168"/>
      <c r="R83" s="169">
        <f>SUM(R84:R93)</f>
        <v>2.2269999999999998E-2</v>
      </c>
      <c r="S83" s="168"/>
      <c r="T83" s="170">
        <f>SUM(T84:T93)</f>
        <v>0</v>
      </c>
      <c r="AR83" s="171" t="s">
        <v>89</v>
      </c>
      <c r="AT83" s="172" t="s">
        <v>79</v>
      </c>
      <c r="AU83" s="172" t="s">
        <v>21</v>
      </c>
      <c r="AY83" s="171" t="s">
        <v>142</v>
      </c>
      <c r="BK83" s="173">
        <f>SUM(BK84:BK93)</f>
        <v>0</v>
      </c>
    </row>
    <row r="84" spans="1:65" s="2" customFormat="1" ht="24.2" customHeight="1">
      <c r="A84" s="36"/>
      <c r="B84" s="37"/>
      <c r="C84" s="176" t="s">
        <v>21</v>
      </c>
      <c r="D84" s="176" t="s">
        <v>145</v>
      </c>
      <c r="E84" s="177" t="s">
        <v>2178</v>
      </c>
      <c r="F84" s="178" t="s">
        <v>2179</v>
      </c>
      <c r="G84" s="179" t="s">
        <v>148</v>
      </c>
      <c r="H84" s="180">
        <v>1</v>
      </c>
      <c r="I84" s="181"/>
      <c r="J84" s="182">
        <f>ROUND(I84*H84,2)</f>
        <v>0</v>
      </c>
      <c r="K84" s="178" t="s">
        <v>149</v>
      </c>
      <c r="L84" s="41"/>
      <c r="M84" s="183" t="s">
        <v>35</v>
      </c>
      <c r="N84" s="184" t="s">
        <v>51</v>
      </c>
      <c r="O84" s="66"/>
      <c r="P84" s="185">
        <f>O84*H84</f>
        <v>0</v>
      </c>
      <c r="Q84" s="185">
        <v>0</v>
      </c>
      <c r="R84" s="185">
        <f>Q84*H84</f>
        <v>0</v>
      </c>
      <c r="S84" s="185">
        <v>0</v>
      </c>
      <c r="T84" s="186">
        <f>S84*H84</f>
        <v>0</v>
      </c>
      <c r="U84" s="36"/>
      <c r="V84" s="36"/>
      <c r="W84" s="36"/>
      <c r="X84" s="36"/>
      <c r="Y84" s="36"/>
      <c r="Z84" s="36"/>
      <c r="AA84" s="36"/>
      <c r="AB84" s="36"/>
      <c r="AC84" s="36"/>
      <c r="AD84" s="36"/>
      <c r="AE84" s="36"/>
      <c r="AR84" s="187" t="s">
        <v>307</v>
      </c>
      <c r="AT84" s="187" t="s">
        <v>145</v>
      </c>
      <c r="AU84" s="187" t="s">
        <v>89</v>
      </c>
      <c r="AY84" s="18" t="s">
        <v>142</v>
      </c>
      <c r="BE84" s="188">
        <f>IF(N84="základní",J84,0)</f>
        <v>0</v>
      </c>
      <c r="BF84" s="188">
        <f>IF(N84="snížená",J84,0)</f>
        <v>0</v>
      </c>
      <c r="BG84" s="188">
        <f>IF(N84="zákl. přenesená",J84,0)</f>
        <v>0</v>
      </c>
      <c r="BH84" s="188">
        <f>IF(N84="sníž. přenesená",J84,0)</f>
        <v>0</v>
      </c>
      <c r="BI84" s="188">
        <f>IF(N84="nulová",J84,0)</f>
        <v>0</v>
      </c>
      <c r="BJ84" s="18" t="s">
        <v>21</v>
      </c>
      <c r="BK84" s="188">
        <f>ROUND(I84*H84,2)</f>
        <v>0</v>
      </c>
      <c r="BL84" s="18" t="s">
        <v>307</v>
      </c>
      <c r="BM84" s="187" t="s">
        <v>2180</v>
      </c>
    </row>
    <row r="85" spans="1:65" s="2" customFormat="1" ht="24.2" customHeight="1">
      <c r="A85" s="36"/>
      <c r="B85" s="37"/>
      <c r="C85" s="221" t="s">
        <v>89</v>
      </c>
      <c r="D85" s="221" t="s">
        <v>240</v>
      </c>
      <c r="E85" s="222" t="s">
        <v>2181</v>
      </c>
      <c r="F85" s="223" t="s">
        <v>2182</v>
      </c>
      <c r="G85" s="224" t="s">
        <v>148</v>
      </c>
      <c r="H85" s="225">
        <v>1</v>
      </c>
      <c r="I85" s="226"/>
      <c r="J85" s="227">
        <f>ROUND(I85*H85,2)</f>
        <v>0</v>
      </c>
      <c r="K85" s="223" t="s">
        <v>149</v>
      </c>
      <c r="L85" s="228"/>
      <c r="M85" s="229" t="s">
        <v>35</v>
      </c>
      <c r="N85" s="230" t="s">
        <v>51</v>
      </c>
      <c r="O85" s="66"/>
      <c r="P85" s="185">
        <f>O85*H85</f>
        <v>0</v>
      </c>
      <c r="Q85" s="185">
        <v>2.7E-4</v>
      </c>
      <c r="R85" s="185">
        <f>Q85*H85</f>
        <v>2.7E-4</v>
      </c>
      <c r="S85" s="185">
        <v>0</v>
      </c>
      <c r="T85" s="186">
        <f>S85*H85</f>
        <v>0</v>
      </c>
      <c r="U85" s="36"/>
      <c r="V85" s="36"/>
      <c r="W85" s="36"/>
      <c r="X85" s="36"/>
      <c r="Y85" s="36"/>
      <c r="Z85" s="36"/>
      <c r="AA85" s="36"/>
      <c r="AB85" s="36"/>
      <c r="AC85" s="36"/>
      <c r="AD85" s="36"/>
      <c r="AE85" s="36"/>
      <c r="AR85" s="187" t="s">
        <v>386</v>
      </c>
      <c r="AT85" s="187" t="s">
        <v>240</v>
      </c>
      <c r="AU85" s="187" t="s">
        <v>89</v>
      </c>
      <c r="AY85" s="18" t="s">
        <v>142</v>
      </c>
      <c r="BE85" s="188">
        <f>IF(N85="základní",J85,0)</f>
        <v>0</v>
      </c>
      <c r="BF85" s="188">
        <f>IF(N85="snížená",J85,0)</f>
        <v>0</v>
      </c>
      <c r="BG85" s="188">
        <f>IF(N85="zákl. přenesená",J85,0)</f>
        <v>0</v>
      </c>
      <c r="BH85" s="188">
        <f>IF(N85="sníž. přenesená",J85,0)</f>
        <v>0</v>
      </c>
      <c r="BI85" s="188">
        <f>IF(N85="nulová",J85,0)</f>
        <v>0</v>
      </c>
      <c r="BJ85" s="18" t="s">
        <v>21</v>
      </c>
      <c r="BK85" s="188">
        <f>ROUND(I85*H85,2)</f>
        <v>0</v>
      </c>
      <c r="BL85" s="18" t="s">
        <v>307</v>
      </c>
      <c r="BM85" s="187" t="s">
        <v>2183</v>
      </c>
    </row>
    <row r="86" spans="1:65" s="2" customFormat="1" ht="24.2" customHeight="1">
      <c r="A86" s="36"/>
      <c r="B86" s="37"/>
      <c r="C86" s="176" t="s">
        <v>156</v>
      </c>
      <c r="D86" s="176" t="s">
        <v>145</v>
      </c>
      <c r="E86" s="177" t="s">
        <v>2184</v>
      </c>
      <c r="F86" s="178" t="s">
        <v>2185</v>
      </c>
      <c r="G86" s="179" t="s">
        <v>148</v>
      </c>
      <c r="H86" s="180">
        <v>1</v>
      </c>
      <c r="I86" s="181"/>
      <c r="J86" s="182">
        <f>ROUND(I86*H86,2)</f>
        <v>0</v>
      </c>
      <c r="K86" s="178" t="s">
        <v>149</v>
      </c>
      <c r="L86" s="41"/>
      <c r="M86" s="183" t="s">
        <v>35</v>
      </c>
      <c r="N86" s="184" t="s">
        <v>51</v>
      </c>
      <c r="O86" s="66"/>
      <c r="P86" s="185">
        <f>O86*H86</f>
        <v>0</v>
      </c>
      <c r="Q86" s="185">
        <v>0</v>
      </c>
      <c r="R86" s="185">
        <f>Q86*H86</f>
        <v>0</v>
      </c>
      <c r="S86" s="185">
        <v>0</v>
      </c>
      <c r="T86" s="186">
        <f>S86*H86</f>
        <v>0</v>
      </c>
      <c r="U86" s="36"/>
      <c r="V86" s="36"/>
      <c r="W86" s="36"/>
      <c r="X86" s="36"/>
      <c r="Y86" s="36"/>
      <c r="Z86" s="36"/>
      <c r="AA86" s="36"/>
      <c r="AB86" s="36"/>
      <c r="AC86" s="36"/>
      <c r="AD86" s="36"/>
      <c r="AE86" s="36"/>
      <c r="AR86" s="187" t="s">
        <v>307</v>
      </c>
      <c r="AT86" s="187" t="s">
        <v>145</v>
      </c>
      <c r="AU86" s="187" t="s">
        <v>89</v>
      </c>
      <c r="AY86" s="18" t="s">
        <v>142</v>
      </c>
      <c r="BE86" s="188">
        <f>IF(N86="základní",J86,0)</f>
        <v>0</v>
      </c>
      <c r="BF86" s="188">
        <f>IF(N86="snížená",J86,0)</f>
        <v>0</v>
      </c>
      <c r="BG86" s="188">
        <f>IF(N86="zákl. přenesená",J86,0)</f>
        <v>0</v>
      </c>
      <c r="BH86" s="188">
        <f>IF(N86="sníž. přenesená",J86,0)</f>
        <v>0</v>
      </c>
      <c r="BI86" s="188">
        <f>IF(N86="nulová",J86,0)</f>
        <v>0</v>
      </c>
      <c r="BJ86" s="18" t="s">
        <v>21</v>
      </c>
      <c r="BK86" s="188">
        <f>ROUND(I86*H86,2)</f>
        <v>0</v>
      </c>
      <c r="BL86" s="18" t="s">
        <v>307</v>
      </c>
      <c r="BM86" s="187" t="s">
        <v>2186</v>
      </c>
    </row>
    <row r="87" spans="1:65" s="2" customFormat="1" ht="24.2" customHeight="1">
      <c r="A87" s="36"/>
      <c r="B87" s="37"/>
      <c r="C87" s="221" t="s">
        <v>161</v>
      </c>
      <c r="D87" s="221" t="s">
        <v>240</v>
      </c>
      <c r="E87" s="222" t="s">
        <v>2187</v>
      </c>
      <c r="F87" s="223" t="s">
        <v>2188</v>
      </c>
      <c r="G87" s="224" t="s">
        <v>148</v>
      </c>
      <c r="H87" s="225">
        <v>1</v>
      </c>
      <c r="I87" s="226"/>
      <c r="J87" s="227">
        <f>ROUND(I87*H87,2)</f>
        <v>0</v>
      </c>
      <c r="K87" s="223" t="s">
        <v>149</v>
      </c>
      <c r="L87" s="228"/>
      <c r="M87" s="229" t="s">
        <v>35</v>
      </c>
      <c r="N87" s="230" t="s">
        <v>51</v>
      </c>
      <c r="O87" s="66"/>
      <c r="P87" s="185">
        <f>O87*H87</f>
        <v>0</v>
      </c>
      <c r="Q87" s="185">
        <v>2.1999999999999999E-2</v>
      </c>
      <c r="R87" s="185">
        <f>Q87*H87</f>
        <v>2.1999999999999999E-2</v>
      </c>
      <c r="S87" s="185">
        <v>0</v>
      </c>
      <c r="T87" s="186">
        <f>S87*H87</f>
        <v>0</v>
      </c>
      <c r="U87" s="36"/>
      <c r="V87" s="36"/>
      <c r="W87" s="36"/>
      <c r="X87" s="36"/>
      <c r="Y87" s="36"/>
      <c r="Z87" s="36"/>
      <c r="AA87" s="36"/>
      <c r="AB87" s="36"/>
      <c r="AC87" s="36"/>
      <c r="AD87" s="36"/>
      <c r="AE87" s="36"/>
      <c r="AR87" s="187" t="s">
        <v>386</v>
      </c>
      <c r="AT87" s="187" t="s">
        <v>240</v>
      </c>
      <c r="AU87" s="187" t="s">
        <v>89</v>
      </c>
      <c r="AY87" s="18" t="s">
        <v>142</v>
      </c>
      <c r="BE87" s="188">
        <f>IF(N87="základní",J87,0)</f>
        <v>0</v>
      </c>
      <c r="BF87" s="188">
        <f>IF(N87="snížená",J87,0)</f>
        <v>0</v>
      </c>
      <c r="BG87" s="188">
        <f>IF(N87="zákl. přenesená",J87,0)</f>
        <v>0</v>
      </c>
      <c r="BH87" s="188">
        <f>IF(N87="sníž. přenesená",J87,0)</f>
        <v>0</v>
      </c>
      <c r="BI87" s="188">
        <f>IF(N87="nulová",J87,0)</f>
        <v>0</v>
      </c>
      <c r="BJ87" s="18" t="s">
        <v>21</v>
      </c>
      <c r="BK87" s="188">
        <f>ROUND(I87*H87,2)</f>
        <v>0</v>
      </c>
      <c r="BL87" s="18" t="s">
        <v>307</v>
      </c>
      <c r="BM87" s="187" t="s">
        <v>2189</v>
      </c>
    </row>
    <row r="88" spans="1:65" s="2" customFormat="1" ht="24.2" customHeight="1">
      <c r="A88" s="36"/>
      <c r="B88" s="37"/>
      <c r="C88" s="176" t="s">
        <v>141</v>
      </c>
      <c r="D88" s="176" t="s">
        <v>145</v>
      </c>
      <c r="E88" s="177" t="s">
        <v>2190</v>
      </c>
      <c r="F88" s="178" t="s">
        <v>2191</v>
      </c>
      <c r="G88" s="179" t="s">
        <v>177</v>
      </c>
      <c r="H88" s="180">
        <v>1</v>
      </c>
      <c r="I88" s="181"/>
      <c r="J88" s="182">
        <f>ROUND(I88*H88,2)</f>
        <v>0</v>
      </c>
      <c r="K88" s="178" t="s">
        <v>149</v>
      </c>
      <c r="L88" s="41"/>
      <c r="M88" s="183" t="s">
        <v>35</v>
      </c>
      <c r="N88" s="184" t="s">
        <v>51</v>
      </c>
      <c r="O88" s="66"/>
      <c r="P88" s="185">
        <f>O88*H88</f>
        <v>0</v>
      </c>
      <c r="Q88" s="185">
        <v>0</v>
      </c>
      <c r="R88" s="185">
        <f>Q88*H88</f>
        <v>0</v>
      </c>
      <c r="S88" s="185">
        <v>0</v>
      </c>
      <c r="T88" s="186">
        <f>S88*H88</f>
        <v>0</v>
      </c>
      <c r="U88" s="36"/>
      <c r="V88" s="36"/>
      <c r="W88" s="36"/>
      <c r="X88" s="36"/>
      <c r="Y88" s="36"/>
      <c r="Z88" s="36"/>
      <c r="AA88" s="36"/>
      <c r="AB88" s="36"/>
      <c r="AC88" s="36"/>
      <c r="AD88" s="36"/>
      <c r="AE88" s="36"/>
      <c r="AR88" s="187" t="s">
        <v>307</v>
      </c>
      <c r="AT88" s="187" t="s">
        <v>145</v>
      </c>
      <c r="AU88" s="187" t="s">
        <v>89</v>
      </c>
      <c r="AY88" s="18" t="s">
        <v>142</v>
      </c>
      <c r="BE88" s="188">
        <f>IF(N88="základní",J88,0)</f>
        <v>0</v>
      </c>
      <c r="BF88" s="188">
        <f>IF(N88="snížená",J88,0)</f>
        <v>0</v>
      </c>
      <c r="BG88" s="188">
        <f>IF(N88="zákl. přenesená",J88,0)</f>
        <v>0</v>
      </c>
      <c r="BH88" s="188">
        <f>IF(N88="sníž. přenesená",J88,0)</f>
        <v>0</v>
      </c>
      <c r="BI88" s="188">
        <f>IF(N88="nulová",J88,0)</f>
        <v>0</v>
      </c>
      <c r="BJ88" s="18" t="s">
        <v>21</v>
      </c>
      <c r="BK88" s="188">
        <f>ROUND(I88*H88,2)</f>
        <v>0</v>
      </c>
      <c r="BL88" s="18" t="s">
        <v>307</v>
      </c>
      <c r="BM88" s="187" t="s">
        <v>2192</v>
      </c>
    </row>
    <row r="89" spans="1:65" s="2" customFormat="1" ht="29.25">
      <c r="A89" s="36"/>
      <c r="B89" s="37"/>
      <c r="C89" s="38"/>
      <c r="D89" s="196" t="s">
        <v>238</v>
      </c>
      <c r="E89" s="38"/>
      <c r="F89" s="217" t="s">
        <v>2193</v>
      </c>
      <c r="G89" s="38"/>
      <c r="H89" s="38"/>
      <c r="I89" s="218"/>
      <c r="J89" s="38"/>
      <c r="K89" s="38"/>
      <c r="L89" s="41"/>
      <c r="M89" s="219"/>
      <c r="N89" s="220"/>
      <c r="O89" s="66"/>
      <c r="P89" s="66"/>
      <c r="Q89" s="66"/>
      <c r="R89" s="66"/>
      <c r="S89" s="66"/>
      <c r="T89" s="67"/>
      <c r="U89" s="36"/>
      <c r="V89" s="36"/>
      <c r="W89" s="36"/>
      <c r="X89" s="36"/>
      <c r="Y89" s="36"/>
      <c r="Z89" s="36"/>
      <c r="AA89" s="36"/>
      <c r="AB89" s="36"/>
      <c r="AC89" s="36"/>
      <c r="AD89" s="36"/>
      <c r="AE89" s="36"/>
      <c r="AT89" s="18" t="s">
        <v>238</v>
      </c>
      <c r="AU89" s="18" t="s">
        <v>89</v>
      </c>
    </row>
    <row r="90" spans="1:65" s="2" customFormat="1" ht="24.2" customHeight="1">
      <c r="A90" s="36"/>
      <c r="B90" s="37"/>
      <c r="C90" s="176" t="s">
        <v>252</v>
      </c>
      <c r="D90" s="176" t="s">
        <v>145</v>
      </c>
      <c r="E90" s="177" t="s">
        <v>2194</v>
      </c>
      <c r="F90" s="178" t="s">
        <v>2195</v>
      </c>
      <c r="G90" s="179" t="s">
        <v>177</v>
      </c>
      <c r="H90" s="180">
        <v>3</v>
      </c>
      <c r="I90" s="181"/>
      <c r="J90" s="182">
        <f>ROUND(I90*H90,2)</f>
        <v>0</v>
      </c>
      <c r="K90" s="178" t="s">
        <v>149</v>
      </c>
      <c r="L90" s="41"/>
      <c r="M90" s="183" t="s">
        <v>35</v>
      </c>
      <c r="N90" s="184" t="s">
        <v>51</v>
      </c>
      <c r="O90" s="66"/>
      <c r="P90" s="185">
        <f>O90*H90</f>
        <v>0</v>
      </c>
      <c r="Q90" s="185">
        <v>0</v>
      </c>
      <c r="R90" s="185">
        <f>Q90*H90</f>
        <v>0</v>
      </c>
      <c r="S90" s="185">
        <v>0</v>
      </c>
      <c r="T90" s="186">
        <f>S90*H90</f>
        <v>0</v>
      </c>
      <c r="U90" s="36"/>
      <c r="V90" s="36"/>
      <c r="W90" s="36"/>
      <c r="X90" s="36"/>
      <c r="Y90" s="36"/>
      <c r="Z90" s="36"/>
      <c r="AA90" s="36"/>
      <c r="AB90" s="36"/>
      <c r="AC90" s="36"/>
      <c r="AD90" s="36"/>
      <c r="AE90" s="36"/>
      <c r="AR90" s="187" t="s">
        <v>307</v>
      </c>
      <c r="AT90" s="187" t="s">
        <v>145</v>
      </c>
      <c r="AU90" s="187" t="s">
        <v>89</v>
      </c>
      <c r="AY90" s="18" t="s">
        <v>142</v>
      </c>
      <c r="BE90" s="188">
        <f>IF(N90="základní",J90,0)</f>
        <v>0</v>
      </c>
      <c r="BF90" s="188">
        <f>IF(N90="snížená",J90,0)</f>
        <v>0</v>
      </c>
      <c r="BG90" s="188">
        <f>IF(N90="zákl. přenesená",J90,0)</f>
        <v>0</v>
      </c>
      <c r="BH90" s="188">
        <f>IF(N90="sníž. přenesená",J90,0)</f>
        <v>0</v>
      </c>
      <c r="BI90" s="188">
        <f>IF(N90="nulová",J90,0)</f>
        <v>0</v>
      </c>
      <c r="BJ90" s="18" t="s">
        <v>21</v>
      </c>
      <c r="BK90" s="188">
        <f>ROUND(I90*H90,2)</f>
        <v>0</v>
      </c>
      <c r="BL90" s="18" t="s">
        <v>307</v>
      </c>
      <c r="BM90" s="187" t="s">
        <v>2196</v>
      </c>
    </row>
    <row r="91" spans="1:65" s="2" customFormat="1" ht="29.25">
      <c r="A91" s="36"/>
      <c r="B91" s="37"/>
      <c r="C91" s="38"/>
      <c r="D91" s="196" t="s">
        <v>238</v>
      </c>
      <c r="E91" s="38"/>
      <c r="F91" s="217" t="s">
        <v>2193</v>
      </c>
      <c r="G91" s="38"/>
      <c r="H91" s="38"/>
      <c r="I91" s="218"/>
      <c r="J91" s="38"/>
      <c r="K91" s="38"/>
      <c r="L91" s="41"/>
      <c r="M91" s="219"/>
      <c r="N91" s="220"/>
      <c r="O91" s="66"/>
      <c r="P91" s="66"/>
      <c r="Q91" s="66"/>
      <c r="R91" s="66"/>
      <c r="S91" s="66"/>
      <c r="T91" s="67"/>
      <c r="U91" s="36"/>
      <c r="V91" s="36"/>
      <c r="W91" s="36"/>
      <c r="X91" s="36"/>
      <c r="Y91" s="36"/>
      <c r="Z91" s="36"/>
      <c r="AA91" s="36"/>
      <c r="AB91" s="36"/>
      <c r="AC91" s="36"/>
      <c r="AD91" s="36"/>
      <c r="AE91" s="36"/>
      <c r="AT91" s="18" t="s">
        <v>238</v>
      </c>
      <c r="AU91" s="18" t="s">
        <v>89</v>
      </c>
    </row>
    <row r="92" spans="1:65" s="2" customFormat="1" ht="24.2" customHeight="1">
      <c r="A92" s="36"/>
      <c r="B92" s="37"/>
      <c r="C92" s="176" t="s">
        <v>170</v>
      </c>
      <c r="D92" s="176" t="s">
        <v>145</v>
      </c>
      <c r="E92" s="177" t="s">
        <v>2197</v>
      </c>
      <c r="F92" s="178" t="s">
        <v>2198</v>
      </c>
      <c r="G92" s="179" t="s">
        <v>2172</v>
      </c>
      <c r="H92" s="241"/>
      <c r="I92" s="181"/>
      <c r="J92" s="182">
        <f>ROUND(I92*H92,2)</f>
        <v>0</v>
      </c>
      <c r="K92" s="178" t="s">
        <v>149</v>
      </c>
      <c r="L92" s="41"/>
      <c r="M92" s="183" t="s">
        <v>35</v>
      </c>
      <c r="N92" s="184" t="s">
        <v>51</v>
      </c>
      <c r="O92" s="66"/>
      <c r="P92" s="185">
        <f>O92*H92</f>
        <v>0</v>
      </c>
      <c r="Q92" s="185">
        <v>0</v>
      </c>
      <c r="R92" s="185">
        <f>Q92*H92</f>
        <v>0</v>
      </c>
      <c r="S92" s="185">
        <v>0</v>
      </c>
      <c r="T92" s="186">
        <f>S92*H92</f>
        <v>0</v>
      </c>
      <c r="U92" s="36"/>
      <c r="V92" s="36"/>
      <c r="W92" s="36"/>
      <c r="X92" s="36"/>
      <c r="Y92" s="36"/>
      <c r="Z92" s="36"/>
      <c r="AA92" s="36"/>
      <c r="AB92" s="36"/>
      <c r="AC92" s="36"/>
      <c r="AD92" s="36"/>
      <c r="AE92" s="36"/>
      <c r="AR92" s="187" t="s">
        <v>307</v>
      </c>
      <c r="AT92" s="187" t="s">
        <v>145</v>
      </c>
      <c r="AU92" s="187" t="s">
        <v>89</v>
      </c>
      <c r="AY92" s="18" t="s">
        <v>142</v>
      </c>
      <c r="BE92" s="188">
        <f>IF(N92="základní",J92,0)</f>
        <v>0</v>
      </c>
      <c r="BF92" s="188">
        <f>IF(N92="snížená",J92,0)</f>
        <v>0</v>
      </c>
      <c r="BG92" s="188">
        <f>IF(N92="zákl. přenesená",J92,0)</f>
        <v>0</v>
      </c>
      <c r="BH92" s="188">
        <f>IF(N92="sníž. přenesená",J92,0)</f>
        <v>0</v>
      </c>
      <c r="BI92" s="188">
        <f>IF(N92="nulová",J92,0)</f>
        <v>0</v>
      </c>
      <c r="BJ92" s="18" t="s">
        <v>21</v>
      </c>
      <c r="BK92" s="188">
        <f>ROUND(I92*H92,2)</f>
        <v>0</v>
      </c>
      <c r="BL92" s="18" t="s">
        <v>307</v>
      </c>
      <c r="BM92" s="187" t="s">
        <v>2199</v>
      </c>
    </row>
    <row r="93" spans="1:65" s="2" customFormat="1" ht="78">
      <c r="A93" s="36"/>
      <c r="B93" s="37"/>
      <c r="C93" s="38"/>
      <c r="D93" s="196" t="s">
        <v>238</v>
      </c>
      <c r="E93" s="38"/>
      <c r="F93" s="217" t="s">
        <v>1151</v>
      </c>
      <c r="G93" s="38"/>
      <c r="H93" s="38"/>
      <c r="I93" s="218"/>
      <c r="J93" s="38"/>
      <c r="K93" s="38"/>
      <c r="L93" s="41"/>
      <c r="M93" s="242"/>
      <c r="N93" s="243"/>
      <c r="O93" s="191"/>
      <c r="P93" s="191"/>
      <c r="Q93" s="191"/>
      <c r="R93" s="191"/>
      <c r="S93" s="191"/>
      <c r="T93" s="244"/>
      <c r="U93" s="36"/>
      <c r="V93" s="36"/>
      <c r="W93" s="36"/>
      <c r="X93" s="36"/>
      <c r="Y93" s="36"/>
      <c r="Z93" s="36"/>
      <c r="AA93" s="36"/>
      <c r="AB93" s="36"/>
      <c r="AC93" s="36"/>
      <c r="AD93" s="36"/>
      <c r="AE93" s="36"/>
      <c r="AT93" s="18" t="s">
        <v>238</v>
      </c>
      <c r="AU93" s="18" t="s">
        <v>89</v>
      </c>
    </row>
    <row r="94" spans="1:65" s="2" customFormat="1" ht="6.95" customHeight="1">
      <c r="A94" s="36"/>
      <c r="B94" s="49"/>
      <c r="C94" s="50"/>
      <c r="D94" s="50"/>
      <c r="E94" s="50"/>
      <c r="F94" s="50"/>
      <c r="G94" s="50"/>
      <c r="H94" s="50"/>
      <c r="I94" s="50"/>
      <c r="J94" s="50"/>
      <c r="K94" s="50"/>
      <c r="L94" s="41"/>
      <c r="M94" s="36"/>
      <c r="O94" s="36"/>
      <c r="P94" s="36"/>
      <c r="Q94" s="36"/>
      <c r="R94" s="36"/>
      <c r="S94" s="36"/>
      <c r="T94" s="36"/>
      <c r="U94" s="36"/>
      <c r="V94" s="36"/>
      <c r="W94" s="36"/>
      <c r="X94" s="36"/>
      <c r="Y94" s="36"/>
      <c r="Z94" s="36"/>
      <c r="AA94" s="36"/>
      <c r="AB94" s="36"/>
      <c r="AC94" s="36"/>
      <c r="AD94" s="36"/>
      <c r="AE94" s="36"/>
    </row>
  </sheetData>
  <sheetProtection algorithmName="SHA-512" hashValue="LLIL/+bdY5y8lK2uOZ6ftiJx7mTUW/5QXleb2ShmdOEWAlnNDwOKjOtQI7l98/0mGEzlJuEd1+V7THP7b15TFw==" saltValue="uEiWk8Cmki8UNrrGTgVPtf/if+phKEjXn8IDWTohYWPvZ987DnXFnoIMgggzqMvbXATveTJ/lKmbGBDzLgOcrA==" spinCount="100000" sheet="1" objects="1" scenarios="1" formatColumns="0" formatRows="0" autoFilter="0"/>
  <autoFilter ref="C80:K93"/>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2"/>
      <c r="M2" s="352"/>
      <c r="N2" s="352"/>
      <c r="O2" s="352"/>
      <c r="P2" s="352"/>
      <c r="Q2" s="352"/>
      <c r="R2" s="352"/>
      <c r="S2" s="352"/>
      <c r="T2" s="352"/>
      <c r="U2" s="352"/>
      <c r="V2" s="352"/>
      <c r="AT2" s="18" t="s">
        <v>113</v>
      </c>
    </row>
    <row r="3" spans="1:46" s="1" customFormat="1" ht="6.95" customHeight="1">
      <c r="B3" s="102"/>
      <c r="C3" s="103"/>
      <c r="D3" s="103"/>
      <c r="E3" s="103"/>
      <c r="F3" s="103"/>
      <c r="G3" s="103"/>
      <c r="H3" s="103"/>
      <c r="I3" s="103"/>
      <c r="J3" s="103"/>
      <c r="K3" s="103"/>
      <c r="L3" s="21"/>
      <c r="AT3" s="18" t="s">
        <v>89</v>
      </c>
    </row>
    <row r="4" spans="1:46" s="1" customFormat="1" ht="24.95" customHeight="1">
      <c r="B4" s="21"/>
      <c r="D4" s="104" t="s">
        <v>117</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72" t="str">
        <f>'Rekapitulace stavby'!K6</f>
        <v>Úprava objektu Radniční č.p.13 na kancelářské prostory,Frýdek-Místek</v>
      </c>
      <c r="F7" s="373"/>
      <c r="G7" s="373"/>
      <c r="H7" s="373"/>
      <c r="L7" s="21"/>
    </row>
    <row r="8" spans="1:46" s="2" customFormat="1" ht="12" customHeight="1">
      <c r="A8" s="36"/>
      <c r="B8" s="41"/>
      <c r="C8" s="36"/>
      <c r="D8" s="106" t="s">
        <v>205</v>
      </c>
      <c r="E8" s="36"/>
      <c r="F8" s="36"/>
      <c r="G8" s="36"/>
      <c r="H8" s="36"/>
      <c r="I8" s="36"/>
      <c r="J8" s="36"/>
      <c r="K8" s="36"/>
      <c r="L8" s="107"/>
      <c r="S8" s="36"/>
      <c r="T8" s="36"/>
      <c r="U8" s="36"/>
      <c r="V8" s="36"/>
      <c r="W8" s="36"/>
      <c r="X8" s="36"/>
      <c r="Y8" s="36"/>
      <c r="Z8" s="36"/>
      <c r="AA8" s="36"/>
      <c r="AB8" s="36"/>
      <c r="AC8" s="36"/>
      <c r="AD8" s="36"/>
      <c r="AE8" s="36"/>
    </row>
    <row r="9" spans="1:46" s="2" customFormat="1" ht="16.5" customHeight="1">
      <c r="A9" s="36"/>
      <c r="B9" s="41"/>
      <c r="C9" s="36"/>
      <c r="D9" s="36"/>
      <c r="E9" s="366" t="s">
        <v>2200</v>
      </c>
      <c r="F9" s="367"/>
      <c r="G9" s="367"/>
      <c r="H9" s="367"/>
      <c r="I9" s="36"/>
      <c r="J9" s="36"/>
      <c r="K9" s="36"/>
      <c r="L9" s="107"/>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7"/>
      <c r="S10" s="36"/>
      <c r="T10" s="36"/>
      <c r="U10" s="36"/>
      <c r="V10" s="36"/>
      <c r="W10" s="36"/>
      <c r="X10" s="36"/>
      <c r="Y10" s="36"/>
      <c r="Z10" s="36"/>
      <c r="AA10" s="36"/>
      <c r="AB10" s="36"/>
      <c r="AC10" s="36"/>
      <c r="AD10" s="36"/>
      <c r="AE10" s="36"/>
    </row>
    <row r="11" spans="1:46" s="2" customFormat="1" ht="12" customHeight="1">
      <c r="A11" s="36"/>
      <c r="B11" s="41"/>
      <c r="C11" s="36"/>
      <c r="D11" s="106" t="s">
        <v>18</v>
      </c>
      <c r="E11" s="36"/>
      <c r="F11" s="108" t="s">
        <v>19</v>
      </c>
      <c r="G11" s="36"/>
      <c r="H11" s="36"/>
      <c r="I11" s="106" t="s">
        <v>20</v>
      </c>
      <c r="J11" s="108" t="s">
        <v>35</v>
      </c>
      <c r="K11" s="36"/>
      <c r="L11" s="107"/>
      <c r="S11" s="36"/>
      <c r="T11" s="36"/>
      <c r="U11" s="36"/>
      <c r="V11" s="36"/>
      <c r="W11" s="36"/>
      <c r="X11" s="36"/>
      <c r="Y11" s="36"/>
      <c r="Z11" s="36"/>
      <c r="AA11" s="36"/>
      <c r="AB11" s="36"/>
      <c r="AC11" s="36"/>
      <c r="AD11" s="36"/>
      <c r="AE11" s="36"/>
    </row>
    <row r="12" spans="1:46" s="2" customFormat="1" ht="12" customHeight="1">
      <c r="A12" s="36"/>
      <c r="B12" s="41"/>
      <c r="C12" s="36"/>
      <c r="D12" s="106" t="s">
        <v>22</v>
      </c>
      <c r="E12" s="36"/>
      <c r="F12" s="108" t="s">
        <v>39</v>
      </c>
      <c r="G12" s="36"/>
      <c r="H12" s="36"/>
      <c r="I12" s="106" t="s">
        <v>24</v>
      </c>
      <c r="J12" s="109" t="str">
        <f>'Rekapitulace stavby'!AN8</f>
        <v>17. 7. 2020</v>
      </c>
      <c r="K12" s="36"/>
      <c r="L12" s="107"/>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7"/>
      <c r="S13" s="36"/>
      <c r="T13" s="36"/>
      <c r="U13" s="36"/>
      <c r="V13" s="36"/>
      <c r="W13" s="36"/>
      <c r="X13" s="36"/>
      <c r="Y13" s="36"/>
      <c r="Z13" s="36"/>
      <c r="AA13" s="36"/>
      <c r="AB13" s="36"/>
      <c r="AC13" s="36"/>
      <c r="AD13" s="36"/>
      <c r="AE13" s="36"/>
    </row>
    <row r="14" spans="1:46" s="2" customFormat="1" ht="12" customHeight="1">
      <c r="A14" s="36"/>
      <c r="B14" s="41"/>
      <c r="C14" s="36"/>
      <c r="D14" s="106" t="s">
        <v>30</v>
      </c>
      <c r="E14" s="36"/>
      <c r="F14" s="36"/>
      <c r="G14" s="36"/>
      <c r="H14" s="36"/>
      <c r="I14" s="106" t="s">
        <v>31</v>
      </c>
      <c r="J14" s="108" t="str">
        <f>IF('Rekapitulace stavby'!AN10="","",'Rekapitulace stavby'!AN10)</f>
        <v>00296643</v>
      </c>
      <c r="K14" s="36"/>
      <c r="L14" s="107"/>
      <c r="S14" s="36"/>
      <c r="T14" s="36"/>
      <c r="U14" s="36"/>
      <c r="V14" s="36"/>
      <c r="W14" s="36"/>
      <c r="X14" s="36"/>
      <c r="Y14" s="36"/>
      <c r="Z14" s="36"/>
      <c r="AA14" s="36"/>
      <c r="AB14" s="36"/>
      <c r="AC14" s="36"/>
      <c r="AD14" s="36"/>
      <c r="AE14" s="36"/>
    </row>
    <row r="15" spans="1:46" s="2" customFormat="1" ht="18" customHeight="1">
      <c r="A15" s="36"/>
      <c r="B15" s="41"/>
      <c r="C15" s="36"/>
      <c r="D15" s="36"/>
      <c r="E15" s="108" t="str">
        <f>IF('Rekapitulace stavby'!E11="","",'Rekapitulace stavby'!E11)</f>
        <v xml:space="preserve">Statutární město Frýdek-Místek </v>
      </c>
      <c r="F15" s="36"/>
      <c r="G15" s="36"/>
      <c r="H15" s="36"/>
      <c r="I15" s="106" t="s">
        <v>34</v>
      </c>
      <c r="J15" s="108" t="str">
        <f>IF('Rekapitulace stavby'!AN11="","",'Rekapitulace stavby'!AN11)</f>
        <v/>
      </c>
      <c r="K15" s="36"/>
      <c r="L15" s="107"/>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7"/>
      <c r="S16" s="36"/>
      <c r="T16" s="36"/>
      <c r="U16" s="36"/>
      <c r="V16" s="36"/>
      <c r="W16" s="36"/>
      <c r="X16" s="36"/>
      <c r="Y16" s="36"/>
      <c r="Z16" s="36"/>
      <c r="AA16" s="36"/>
      <c r="AB16" s="36"/>
      <c r="AC16" s="36"/>
      <c r="AD16" s="36"/>
      <c r="AE16" s="36"/>
    </row>
    <row r="17" spans="1:31" s="2" customFormat="1" ht="12" customHeight="1">
      <c r="A17" s="36"/>
      <c r="B17" s="41"/>
      <c r="C17" s="36"/>
      <c r="D17" s="106" t="s">
        <v>36</v>
      </c>
      <c r="E17" s="36"/>
      <c r="F17" s="36"/>
      <c r="G17" s="36"/>
      <c r="H17" s="36"/>
      <c r="I17" s="106" t="s">
        <v>31</v>
      </c>
      <c r="J17" s="31" t="str">
        <f>'Rekapitulace stavby'!AN13</f>
        <v>Vyplň údaj</v>
      </c>
      <c r="K17" s="36"/>
      <c r="L17" s="107"/>
      <c r="S17" s="36"/>
      <c r="T17" s="36"/>
      <c r="U17" s="36"/>
      <c r="V17" s="36"/>
      <c r="W17" s="36"/>
      <c r="X17" s="36"/>
      <c r="Y17" s="36"/>
      <c r="Z17" s="36"/>
      <c r="AA17" s="36"/>
      <c r="AB17" s="36"/>
      <c r="AC17" s="36"/>
      <c r="AD17" s="36"/>
      <c r="AE17" s="36"/>
    </row>
    <row r="18" spans="1:31" s="2" customFormat="1" ht="18" customHeight="1">
      <c r="A18" s="36"/>
      <c r="B18" s="41"/>
      <c r="C18" s="36"/>
      <c r="D18" s="36"/>
      <c r="E18" s="368" t="str">
        <f>'Rekapitulace stavby'!E14</f>
        <v>Vyplň údaj</v>
      </c>
      <c r="F18" s="369"/>
      <c r="G18" s="369"/>
      <c r="H18" s="369"/>
      <c r="I18" s="106" t="s">
        <v>34</v>
      </c>
      <c r="J18" s="31" t="str">
        <f>'Rekapitulace stavby'!AN14</f>
        <v>Vyplň údaj</v>
      </c>
      <c r="K18" s="36"/>
      <c r="L18" s="107"/>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7"/>
      <c r="S19" s="36"/>
      <c r="T19" s="36"/>
      <c r="U19" s="36"/>
      <c r="V19" s="36"/>
      <c r="W19" s="36"/>
      <c r="X19" s="36"/>
      <c r="Y19" s="36"/>
      <c r="Z19" s="36"/>
      <c r="AA19" s="36"/>
      <c r="AB19" s="36"/>
      <c r="AC19" s="36"/>
      <c r="AD19" s="36"/>
      <c r="AE19" s="36"/>
    </row>
    <row r="20" spans="1:31" s="2" customFormat="1" ht="12" customHeight="1">
      <c r="A20" s="36"/>
      <c r="B20" s="41"/>
      <c r="C20" s="36"/>
      <c r="D20" s="106" t="s">
        <v>38</v>
      </c>
      <c r="E20" s="36"/>
      <c r="F20" s="36"/>
      <c r="G20" s="36"/>
      <c r="H20" s="36"/>
      <c r="I20" s="106" t="s">
        <v>31</v>
      </c>
      <c r="J20" s="108" t="str">
        <f>IF('Rekapitulace stavby'!AN16="","",'Rekapitulace stavby'!AN16)</f>
        <v/>
      </c>
      <c r="K20" s="36"/>
      <c r="L20" s="107"/>
      <c r="S20" s="36"/>
      <c r="T20" s="36"/>
      <c r="U20" s="36"/>
      <c r="V20" s="36"/>
      <c r="W20" s="36"/>
      <c r="X20" s="36"/>
      <c r="Y20" s="36"/>
      <c r="Z20" s="36"/>
      <c r="AA20" s="36"/>
      <c r="AB20" s="36"/>
      <c r="AC20" s="36"/>
      <c r="AD20" s="36"/>
      <c r="AE20" s="36"/>
    </row>
    <row r="21" spans="1:31" s="2" customFormat="1" ht="18" customHeight="1">
      <c r="A21" s="36"/>
      <c r="B21" s="41"/>
      <c r="C21" s="36"/>
      <c r="D21" s="36"/>
      <c r="E21" s="108" t="str">
        <f>IF('Rekapitulace stavby'!E17="","",'Rekapitulace stavby'!E17)</f>
        <v xml:space="preserve"> </v>
      </c>
      <c r="F21" s="36"/>
      <c r="G21" s="36"/>
      <c r="H21" s="36"/>
      <c r="I21" s="106" t="s">
        <v>34</v>
      </c>
      <c r="J21" s="108" t="str">
        <f>IF('Rekapitulace stavby'!AN17="","",'Rekapitulace stavby'!AN17)</f>
        <v/>
      </c>
      <c r="K21" s="36"/>
      <c r="L21" s="107"/>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7"/>
      <c r="S22" s="36"/>
      <c r="T22" s="36"/>
      <c r="U22" s="36"/>
      <c r="V22" s="36"/>
      <c r="W22" s="36"/>
      <c r="X22" s="36"/>
      <c r="Y22" s="36"/>
      <c r="Z22" s="36"/>
      <c r="AA22" s="36"/>
      <c r="AB22" s="36"/>
      <c r="AC22" s="36"/>
      <c r="AD22" s="36"/>
      <c r="AE22" s="36"/>
    </row>
    <row r="23" spans="1:31" s="2" customFormat="1" ht="12" customHeight="1">
      <c r="A23" s="36"/>
      <c r="B23" s="41"/>
      <c r="C23" s="36"/>
      <c r="D23" s="106" t="s">
        <v>41</v>
      </c>
      <c r="E23" s="36"/>
      <c r="F23" s="36"/>
      <c r="G23" s="36"/>
      <c r="H23" s="36"/>
      <c r="I23" s="106" t="s">
        <v>31</v>
      </c>
      <c r="J23" s="108" t="str">
        <f>IF('Rekapitulace stavby'!AN19="","",'Rekapitulace stavby'!AN19)</f>
        <v>63307111</v>
      </c>
      <c r="K23" s="36"/>
      <c r="L23" s="107"/>
      <c r="S23" s="36"/>
      <c r="T23" s="36"/>
      <c r="U23" s="36"/>
      <c r="V23" s="36"/>
      <c r="W23" s="36"/>
      <c r="X23" s="36"/>
      <c r="Y23" s="36"/>
      <c r="Z23" s="36"/>
      <c r="AA23" s="36"/>
      <c r="AB23" s="36"/>
      <c r="AC23" s="36"/>
      <c r="AD23" s="36"/>
      <c r="AE23" s="36"/>
    </row>
    <row r="24" spans="1:31" s="2" customFormat="1" ht="18" customHeight="1">
      <c r="A24" s="36"/>
      <c r="B24" s="41"/>
      <c r="C24" s="36"/>
      <c r="D24" s="36"/>
      <c r="E24" s="108" t="str">
        <f>IF('Rekapitulace stavby'!E20="","",'Rekapitulace stavby'!E20)</f>
        <v xml:space="preserve">Lenka Jerakasová </v>
      </c>
      <c r="F24" s="36"/>
      <c r="G24" s="36"/>
      <c r="H24" s="36"/>
      <c r="I24" s="106" t="s">
        <v>34</v>
      </c>
      <c r="J24" s="108" t="str">
        <f>IF('Rekapitulace stavby'!AN20="","",'Rekapitulace stavby'!AN20)</f>
        <v/>
      </c>
      <c r="K24" s="36"/>
      <c r="L24" s="107"/>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7"/>
      <c r="S25" s="36"/>
      <c r="T25" s="36"/>
      <c r="U25" s="36"/>
      <c r="V25" s="36"/>
      <c r="W25" s="36"/>
      <c r="X25" s="36"/>
      <c r="Y25" s="36"/>
      <c r="Z25" s="36"/>
      <c r="AA25" s="36"/>
      <c r="AB25" s="36"/>
      <c r="AC25" s="36"/>
      <c r="AD25" s="36"/>
      <c r="AE25" s="36"/>
    </row>
    <row r="26" spans="1:31" s="2" customFormat="1" ht="12" customHeight="1">
      <c r="A26" s="36"/>
      <c r="B26" s="41"/>
      <c r="C26" s="36"/>
      <c r="D26" s="106" t="s">
        <v>44</v>
      </c>
      <c r="E26" s="36"/>
      <c r="F26" s="36"/>
      <c r="G26" s="36"/>
      <c r="H26" s="36"/>
      <c r="I26" s="36"/>
      <c r="J26" s="36"/>
      <c r="K26" s="36"/>
      <c r="L26" s="107"/>
      <c r="S26" s="36"/>
      <c r="T26" s="36"/>
      <c r="U26" s="36"/>
      <c r="V26" s="36"/>
      <c r="W26" s="36"/>
      <c r="X26" s="36"/>
      <c r="Y26" s="36"/>
      <c r="Z26" s="36"/>
      <c r="AA26" s="36"/>
      <c r="AB26" s="36"/>
      <c r="AC26" s="36"/>
      <c r="AD26" s="36"/>
      <c r="AE26" s="36"/>
    </row>
    <row r="27" spans="1:31" s="8" customFormat="1" ht="16.5" customHeight="1">
      <c r="A27" s="112"/>
      <c r="B27" s="113"/>
      <c r="C27" s="112"/>
      <c r="D27" s="112"/>
      <c r="E27" s="370" t="s">
        <v>35</v>
      </c>
      <c r="F27" s="370"/>
      <c r="G27" s="370"/>
      <c r="H27" s="370"/>
      <c r="I27" s="112"/>
      <c r="J27" s="112"/>
      <c r="K27" s="112"/>
      <c r="L27" s="114"/>
      <c r="S27" s="112"/>
      <c r="T27" s="112"/>
      <c r="U27" s="112"/>
      <c r="V27" s="112"/>
      <c r="W27" s="112"/>
      <c r="X27" s="112"/>
      <c r="Y27" s="112"/>
      <c r="Z27" s="112"/>
      <c r="AA27" s="112"/>
      <c r="AB27" s="112"/>
      <c r="AC27" s="112"/>
      <c r="AD27" s="112"/>
      <c r="AE27" s="112"/>
    </row>
    <row r="28" spans="1:31" s="2" customFormat="1" ht="6.95" customHeight="1">
      <c r="A28" s="36"/>
      <c r="B28" s="41"/>
      <c r="C28" s="36"/>
      <c r="D28" s="36"/>
      <c r="E28" s="36"/>
      <c r="F28" s="36"/>
      <c r="G28" s="36"/>
      <c r="H28" s="36"/>
      <c r="I28" s="36"/>
      <c r="J28" s="36"/>
      <c r="K28" s="36"/>
      <c r="L28" s="107"/>
      <c r="S28" s="36"/>
      <c r="T28" s="36"/>
      <c r="U28" s="36"/>
      <c r="V28" s="36"/>
      <c r="W28" s="36"/>
      <c r="X28" s="36"/>
      <c r="Y28" s="36"/>
      <c r="Z28" s="36"/>
      <c r="AA28" s="36"/>
      <c r="AB28" s="36"/>
      <c r="AC28" s="36"/>
      <c r="AD28" s="36"/>
      <c r="AE28" s="36"/>
    </row>
    <row r="29" spans="1:31" s="2" customFormat="1" ht="6.95" customHeight="1">
      <c r="A29" s="36"/>
      <c r="B29" s="41"/>
      <c r="C29" s="36"/>
      <c r="D29" s="115"/>
      <c r="E29" s="115"/>
      <c r="F29" s="115"/>
      <c r="G29" s="115"/>
      <c r="H29" s="115"/>
      <c r="I29" s="115"/>
      <c r="J29" s="115"/>
      <c r="K29" s="115"/>
      <c r="L29" s="107"/>
      <c r="S29" s="36"/>
      <c r="T29" s="36"/>
      <c r="U29" s="36"/>
      <c r="V29" s="36"/>
      <c r="W29" s="36"/>
      <c r="X29" s="36"/>
      <c r="Y29" s="36"/>
      <c r="Z29" s="36"/>
      <c r="AA29" s="36"/>
      <c r="AB29" s="36"/>
      <c r="AC29" s="36"/>
      <c r="AD29" s="36"/>
      <c r="AE29" s="36"/>
    </row>
    <row r="30" spans="1:31" s="2" customFormat="1" ht="25.35" customHeight="1">
      <c r="A30" s="36"/>
      <c r="B30" s="41"/>
      <c r="C30" s="36"/>
      <c r="D30" s="116" t="s">
        <v>46</v>
      </c>
      <c r="E30" s="36"/>
      <c r="F30" s="36"/>
      <c r="G30" s="36"/>
      <c r="H30" s="36"/>
      <c r="I30" s="36"/>
      <c r="J30" s="117">
        <f>ROUND(J81, 2)</f>
        <v>0</v>
      </c>
      <c r="K30" s="36"/>
      <c r="L30" s="107"/>
      <c r="S30" s="36"/>
      <c r="T30" s="36"/>
      <c r="U30" s="36"/>
      <c r="V30" s="36"/>
      <c r="W30" s="36"/>
      <c r="X30" s="36"/>
      <c r="Y30" s="36"/>
      <c r="Z30" s="36"/>
      <c r="AA30" s="36"/>
      <c r="AB30" s="36"/>
      <c r="AC30" s="36"/>
      <c r="AD30" s="36"/>
      <c r="AE30" s="36"/>
    </row>
    <row r="31" spans="1:31" s="2" customFormat="1" ht="6.95" customHeight="1">
      <c r="A31" s="36"/>
      <c r="B31" s="41"/>
      <c r="C31" s="36"/>
      <c r="D31" s="115"/>
      <c r="E31" s="115"/>
      <c r="F31" s="115"/>
      <c r="G31" s="115"/>
      <c r="H31" s="115"/>
      <c r="I31" s="115"/>
      <c r="J31" s="115"/>
      <c r="K31" s="115"/>
      <c r="L31" s="107"/>
      <c r="S31" s="36"/>
      <c r="T31" s="36"/>
      <c r="U31" s="36"/>
      <c r="V31" s="36"/>
      <c r="W31" s="36"/>
      <c r="X31" s="36"/>
      <c r="Y31" s="36"/>
      <c r="Z31" s="36"/>
      <c r="AA31" s="36"/>
      <c r="AB31" s="36"/>
      <c r="AC31" s="36"/>
      <c r="AD31" s="36"/>
      <c r="AE31" s="36"/>
    </row>
    <row r="32" spans="1:31" s="2" customFormat="1" ht="14.45" customHeight="1">
      <c r="A32" s="36"/>
      <c r="B32" s="41"/>
      <c r="C32" s="36"/>
      <c r="D32" s="36"/>
      <c r="E32" s="36"/>
      <c r="F32" s="118" t="s">
        <v>48</v>
      </c>
      <c r="G32" s="36"/>
      <c r="H32" s="36"/>
      <c r="I32" s="118" t="s">
        <v>47</v>
      </c>
      <c r="J32" s="118" t="s">
        <v>49</v>
      </c>
      <c r="K32" s="36"/>
      <c r="L32" s="107"/>
      <c r="S32" s="36"/>
      <c r="T32" s="36"/>
      <c r="U32" s="36"/>
      <c r="V32" s="36"/>
      <c r="W32" s="36"/>
      <c r="X32" s="36"/>
      <c r="Y32" s="36"/>
      <c r="Z32" s="36"/>
      <c r="AA32" s="36"/>
      <c r="AB32" s="36"/>
      <c r="AC32" s="36"/>
      <c r="AD32" s="36"/>
      <c r="AE32" s="36"/>
    </row>
    <row r="33" spans="1:31" s="2" customFormat="1" ht="14.45" customHeight="1">
      <c r="A33" s="36"/>
      <c r="B33" s="41"/>
      <c r="C33" s="36"/>
      <c r="D33" s="119" t="s">
        <v>50</v>
      </c>
      <c r="E33" s="106" t="s">
        <v>51</v>
      </c>
      <c r="F33" s="120">
        <f>ROUND((SUM(BE81:BE89)),  2)</f>
        <v>0</v>
      </c>
      <c r="G33" s="36"/>
      <c r="H33" s="36"/>
      <c r="I33" s="121">
        <v>0.21</v>
      </c>
      <c r="J33" s="120">
        <f>ROUND(((SUM(BE81:BE89))*I33),  2)</f>
        <v>0</v>
      </c>
      <c r="K33" s="36"/>
      <c r="L33" s="107"/>
      <c r="S33" s="36"/>
      <c r="T33" s="36"/>
      <c r="U33" s="36"/>
      <c r="V33" s="36"/>
      <c r="W33" s="36"/>
      <c r="X33" s="36"/>
      <c r="Y33" s="36"/>
      <c r="Z33" s="36"/>
      <c r="AA33" s="36"/>
      <c r="AB33" s="36"/>
      <c r="AC33" s="36"/>
      <c r="AD33" s="36"/>
      <c r="AE33" s="36"/>
    </row>
    <row r="34" spans="1:31" s="2" customFormat="1" ht="14.45" customHeight="1">
      <c r="A34" s="36"/>
      <c r="B34" s="41"/>
      <c r="C34" s="36"/>
      <c r="D34" s="36"/>
      <c r="E34" s="106" t="s">
        <v>52</v>
      </c>
      <c r="F34" s="120">
        <f>ROUND((SUM(BF81:BF89)),  2)</f>
        <v>0</v>
      </c>
      <c r="G34" s="36"/>
      <c r="H34" s="36"/>
      <c r="I34" s="121">
        <v>0.15</v>
      </c>
      <c r="J34" s="120">
        <f>ROUND(((SUM(BF81:BF89))*I34),  2)</f>
        <v>0</v>
      </c>
      <c r="K34" s="36"/>
      <c r="L34" s="107"/>
      <c r="S34" s="36"/>
      <c r="T34" s="36"/>
      <c r="U34" s="36"/>
      <c r="V34" s="36"/>
      <c r="W34" s="36"/>
      <c r="X34" s="36"/>
      <c r="Y34" s="36"/>
      <c r="Z34" s="36"/>
      <c r="AA34" s="36"/>
      <c r="AB34" s="36"/>
      <c r="AC34" s="36"/>
      <c r="AD34" s="36"/>
      <c r="AE34" s="36"/>
    </row>
    <row r="35" spans="1:31" s="2" customFormat="1" ht="14.45" hidden="1" customHeight="1">
      <c r="A35" s="36"/>
      <c r="B35" s="41"/>
      <c r="C35" s="36"/>
      <c r="D35" s="36"/>
      <c r="E35" s="106" t="s">
        <v>53</v>
      </c>
      <c r="F35" s="120">
        <f>ROUND((SUM(BG81:BG89)),  2)</f>
        <v>0</v>
      </c>
      <c r="G35" s="36"/>
      <c r="H35" s="36"/>
      <c r="I35" s="121">
        <v>0.21</v>
      </c>
      <c r="J35" s="120">
        <f>0</f>
        <v>0</v>
      </c>
      <c r="K35" s="36"/>
      <c r="L35" s="107"/>
      <c r="S35" s="36"/>
      <c r="T35" s="36"/>
      <c r="U35" s="36"/>
      <c r="V35" s="36"/>
      <c r="W35" s="36"/>
      <c r="X35" s="36"/>
      <c r="Y35" s="36"/>
      <c r="Z35" s="36"/>
      <c r="AA35" s="36"/>
      <c r="AB35" s="36"/>
      <c r="AC35" s="36"/>
      <c r="AD35" s="36"/>
      <c r="AE35" s="36"/>
    </row>
    <row r="36" spans="1:31" s="2" customFormat="1" ht="14.45" hidden="1" customHeight="1">
      <c r="A36" s="36"/>
      <c r="B36" s="41"/>
      <c r="C36" s="36"/>
      <c r="D36" s="36"/>
      <c r="E36" s="106" t="s">
        <v>54</v>
      </c>
      <c r="F36" s="120">
        <f>ROUND((SUM(BH81:BH89)),  2)</f>
        <v>0</v>
      </c>
      <c r="G36" s="36"/>
      <c r="H36" s="36"/>
      <c r="I36" s="121">
        <v>0.15</v>
      </c>
      <c r="J36" s="120">
        <f>0</f>
        <v>0</v>
      </c>
      <c r="K36" s="36"/>
      <c r="L36" s="107"/>
      <c r="S36" s="36"/>
      <c r="T36" s="36"/>
      <c r="U36" s="36"/>
      <c r="V36" s="36"/>
      <c r="W36" s="36"/>
      <c r="X36" s="36"/>
      <c r="Y36" s="36"/>
      <c r="Z36" s="36"/>
      <c r="AA36" s="36"/>
      <c r="AB36" s="36"/>
      <c r="AC36" s="36"/>
      <c r="AD36" s="36"/>
      <c r="AE36" s="36"/>
    </row>
    <row r="37" spans="1:31" s="2" customFormat="1" ht="14.45" hidden="1" customHeight="1">
      <c r="A37" s="36"/>
      <c r="B37" s="41"/>
      <c r="C37" s="36"/>
      <c r="D37" s="36"/>
      <c r="E37" s="106" t="s">
        <v>55</v>
      </c>
      <c r="F37" s="120">
        <f>ROUND((SUM(BI81:BI89)),  2)</f>
        <v>0</v>
      </c>
      <c r="G37" s="36"/>
      <c r="H37" s="36"/>
      <c r="I37" s="121">
        <v>0</v>
      </c>
      <c r="J37" s="120">
        <f>0</f>
        <v>0</v>
      </c>
      <c r="K37" s="36"/>
      <c r="L37" s="107"/>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7"/>
      <c r="S38" s="36"/>
      <c r="T38" s="36"/>
      <c r="U38" s="36"/>
      <c r="V38" s="36"/>
      <c r="W38" s="36"/>
      <c r="X38" s="36"/>
      <c r="Y38" s="36"/>
      <c r="Z38" s="36"/>
      <c r="AA38" s="36"/>
      <c r="AB38" s="36"/>
      <c r="AC38" s="36"/>
      <c r="AD38" s="36"/>
      <c r="AE38" s="36"/>
    </row>
    <row r="39" spans="1:31" s="2" customFormat="1" ht="25.35" customHeight="1">
      <c r="A39" s="36"/>
      <c r="B39" s="41"/>
      <c r="C39" s="122"/>
      <c r="D39" s="123" t="s">
        <v>56</v>
      </c>
      <c r="E39" s="124"/>
      <c r="F39" s="124"/>
      <c r="G39" s="125" t="s">
        <v>57</v>
      </c>
      <c r="H39" s="126" t="s">
        <v>58</v>
      </c>
      <c r="I39" s="124"/>
      <c r="J39" s="127">
        <f>SUM(J30:J37)</f>
        <v>0</v>
      </c>
      <c r="K39" s="128"/>
      <c r="L39" s="107"/>
      <c r="S39" s="36"/>
      <c r="T39" s="36"/>
      <c r="U39" s="36"/>
      <c r="V39" s="36"/>
      <c r="W39" s="36"/>
      <c r="X39" s="36"/>
      <c r="Y39" s="36"/>
      <c r="Z39" s="36"/>
      <c r="AA39" s="36"/>
      <c r="AB39" s="36"/>
      <c r="AC39" s="36"/>
      <c r="AD39" s="36"/>
      <c r="AE39" s="36"/>
    </row>
    <row r="40" spans="1:31" s="2" customFormat="1" ht="14.45" customHeight="1">
      <c r="A40" s="36"/>
      <c r="B40" s="129"/>
      <c r="C40" s="130"/>
      <c r="D40" s="130"/>
      <c r="E40" s="130"/>
      <c r="F40" s="130"/>
      <c r="G40" s="130"/>
      <c r="H40" s="130"/>
      <c r="I40" s="130"/>
      <c r="J40" s="130"/>
      <c r="K40" s="130"/>
      <c r="L40" s="107"/>
      <c r="S40" s="36"/>
      <c r="T40" s="36"/>
      <c r="U40" s="36"/>
      <c r="V40" s="36"/>
      <c r="W40" s="36"/>
      <c r="X40" s="36"/>
      <c r="Y40" s="36"/>
      <c r="Z40" s="36"/>
      <c r="AA40" s="36"/>
      <c r="AB40" s="36"/>
      <c r="AC40" s="36"/>
      <c r="AD40" s="36"/>
      <c r="AE40" s="36"/>
    </row>
    <row r="44" spans="1:31" s="2" customFormat="1" ht="6.95" customHeight="1">
      <c r="A44" s="36"/>
      <c r="B44" s="131"/>
      <c r="C44" s="132"/>
      <c r="D44" s="132"/>
      <c r="E44" s="132"/>
      <c r="F44" s="132"/>
      <c r="G44" s="132"/>
      <c r="H44" s="132"/>
      <c r="I44" s="132"/>
      <c r="J44" s="132"/>
      <c r="K44" s="132"/>
      <c r="L44" s="107"/>
      <c r="S44" s="36"/>
      <c r="T44" s="36"/>
      <c r="U44" s="36"/>
      <c r="V44" s="36"/>
      <c r="W44" s="36"/>
      <c r="X44" s="36"/>
      <c r="Y44" s="36"/>
      <c r="Z44" s="36"/>
      <c r="AA44" s="36"/>
      <c r="AB44" s="36"/>
      <c r="AC44" s="36"/>
      <c r="AD44" s="36"/>
      <c r="AE44" s="36"/>
    </row>
    <row r="45" spans="1:31" s="2" customFormat="1" ht="24.95" customHeight="1">
      <c r="A45" s="36"/>
      <c r="B45" s="37"/>
      <c r="C45" s="24" t="s">
        <v>118</v>
      </c>
      <c r="D45" s="38"/>
      <c r="E45" s="38"/>
      <c r="F45" s="38"/>
      <c r="G45" s="38"/>
      <c r="H45" s="38"/>
      <c r="I45" s="38"/>
      <c r="J45" s="38"/>
      <c r="K45" s="38"/>
      <c r="L45" s="107"/>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7"/>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7"/>
      <c r="S47" s="36"/>
      <c r="T47" s="36"/>
      <c r="U47" s="36"/>
      <c r="V47" s="36"/>
      <c r="W47" s="36"/>
      <c r="X47" s="36"/>
      <c r="Y47" s="36"/>
      <c r="Z47" s="36"/>
      <c r="AA47" s="36"/>
      <c r="AB47" s="36"/>
      <c r="AC47" s="36"/>
      <c r="AD47" s="36"/>
      <c r="AE47" s="36"/>
    </row>
    <row r="48" spans="1:31" s="2" customFormat="1" ht="16.5" customHeight="1">
      <c r="A48" s="36"/>
      <c r="B48" s="37"/>
      <c r="C48" s="38"/>
      <c r="D48" s="38"/>
      <c r="E48" s="374" t="str">
        <f>E7</f>
        <v>Úprava objektu Radniční č.p.13 na kancelářské prostory,Frýdek-Místek</v>
      </c>
      <c r="F48" s="375"/>
      <c r="G48" s="375"/>
      <c r="H48" s="375"/>
      <c r="I48" s="38"/>
      <c r="J48" s="38"/>
      <c r="K48" s="38"/>
      <c r="L48" s="107"/>
      <c r="S48" s="36"/>
      <c r="T48" s="36"/>
      <c r="U48" s="36"/>
      <c r="V48" s="36"/>
      <c r="W48" s="36"/>
      <c r="X48" s="36"/>
      <c r="Y48" s="36"/>
      <c r="Z48" s="36"/>
      <c r="AA48" s="36"/>
      <c r="AB48" s="36"/>
      <c r="AC48" s="36"/>
      <c r="AD48" s="36"/>
      <c r="AE48" s="36"/>
    </row>
    <row r="49" spans="1:47" s="2" customFormat="1" ht="12" customHeight="1">
      <c r="A49" s="36"/>
      <c r="B49" s="37"/>
      <c r="C49" s="30" t="s">
        <v>205</v>
      </c>
      <c r="D49" s="38"/>
      <c r="E49" s="38"/>
      <c r="F49" s="38"/>
      <c r="G49" s="38"/>
      <c r="H49" s="38"/>
      <c r="I49" s="38"/>
      <c r="J49" s="38"/>
      <c r="K49" s="38"/>
      <c r="L49" s="107"/>
      <c r="S49" s="36"/>
      <c r="T49" s="36"/>
      <c r="U49" s="36"/>
      <c r="V49" s="36"/>
      <c r="W49" s="36"/>
      <c r="X49" s="36"/>
      <c r="Y49" s="36"/>
      <c r="Z49" s="36"/>
      <c r="AA49" s="36"/>
      <c r="AB49" s="36"/>
      <c r="AC49" s="36"/>
      <c r="AD49" s="36"/>
      <c r="AE49" s="36"/>
    </row>
    <row r="50" spans="1:47" s="2" customFormat="1" ht="16.5" customHeight="1">
      <c r="A50" s="36"/>
      <c r="B50" s="37"/>
      <c r="C50" s="38"/>
      <c r="D50" s="38"/>
      <c r="E50" s="330" t="str">
        <f>E9</f>
        <v xml:space="preserve">200101/INT - Vybavení interiéru - nábytek </v>
      </c>
      <c r="F50" s="371"/>
      <c r="G50" s="371"/>
      <c r="H50" s="371"/>
      <c r="I50" s="38"/>
      <c r="J50" s="38"/>
      <c r="K50" s="38"/>
      <c r="L50" s="107"/>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7"/>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 xml:space="preserve"> </v>
      </c>
      <c r="G52" s="38"/>
      <c r="H52" s="38"/>
      <c r="I52" s="30" t="s">
        <v>24</v>
      </c>
      <c r="J52" s="61" t="str">
        <f>IF(J12="","",J12)</f>
        <v>17. 7. 2020</v>
      </c>
      <c r="K52" s="38"/>
      <c r="L52" s="107"/>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7"/>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 xml:space="preserve">Statutární město Frýdek-Místek </v>
      </c>
      <c r="G54" s="38"/>
      <c r="H54" s="38"/>
      <c r="I54" s="30" t="s">
        <v>38</v>
      </c>
      <c r="J54" s="34" t="str">
        <f>E21</f>
        <v xml:space="preserve"> </v>
      </c>
      <c r="K54" s="38"/>
      <c r="L54" s="107"/>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41</v>
      </c>
      <c r="J55" s="34" t="str">
        <f>E24</f>
        <v xml:space="preserve">Lenka Jerakasová </v>
      </c>
      <c r="K55" s="38"/>
      <c r="L55" s="107"/>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7"/>
      <c r="S56" s="36"/>
      <c r="T56" s="36"/>
      <c r="U56" s="36"/>
      <c r="V56" s="36"/>
      <c r="W56" s="36"/>
      <c r="X56" s="36"/>
      <c r="Y56" s="36"/>
      <c r="Z56" s="36"/>
      <c r="AA56" s="36"/>
      <c r="AB56" s="36"/>
      <c r="AC56" s="36"/>
      <c r="AD56" s="36"/>
      <c r="AE56" s="36"/>
    </row>
    <row r="57" spans="1:47" s="2" customFormat="1" ht="29.25" customHeight="1">
      <c r="A57" s="36"/>
      <c r="B57" s="37"/>
      <c r="C57" s="133" t="s">
        <v>119</v>
      </c>
      <c r="D57" s="134"/>
      <c r="E57" s="134"/>
      <c r="F57" s="134"/>
      <c r="G57" s="134"/>
      <c r="H57" s="134"/>
      <c r="I57" s="134"/>
      <c r="J57" s="135" t="s">
        <v>120</v>
      </c>
      <c r="K57" s="134"/>
      <c r="L57" s="107"/>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7"/>
      <c r="S58" s="36"/>
      <c r="T58" s="36"/>
      <c r="U58" s="36"/>
      <c r="V58" s="36"/>
      <c r="W58" s="36"/>
      <c r="X58" s="36"/>
      <c r="Y58" s="36"/>
      <c r="Z58" s="36"/>
      <c r="AA58" s="36"/>
      <c r="AB58" s="36"/>
      <c r="AC58" s="36"/>
      <c r="AD58" s="36"/>
      <c r="AE58" s="36"/>
    </row>
    <row r="59" spans="1:47" s="2" customFormat="1" ht="22.9" customHeight="1">
      <c r="A59" s="36"/>
      <c r="B59" s="37"/>
      <c r="C59" s="136" t="s">
        <v>78</v>
      </c>
      <c r="D59" s="38"/>
      <c r="E59" s="38"/>
      <c r="F59" s="38"/>
      <c r="G59" s="38"/>
      <c r="H59" s="38"/>
      <c r="I59" s="38"/>
      <c r="J59" s="79">
        <f>J81</f>
        <v>0</v>
      </c>
      <c r="K59" s="38"/>
      <c r="L59" s="107"/>
      <c r="S59" s="36"/>
      <c r="T59" s="36"/>
      <c r="U59" s="36"/>
      <c r="V59" s="36"/>
      <c r="W59" s="36"/>
      <c r="X59" s="36"/>
      <c r="Y59" s="36"/>
      <c r="Z59" s="36"/>
      <c r="AA59" s="36"/>
      <c r="AB59" s="36"/>
      <c r="AC59" s="36"/>
      <c r="AD59" s="36"/>
      <c r="AE59" s="36"/>
      <c r="AU59" s="18" t="s">
        <v>121</v>
      </c>
    </row>
    <row r="60" spans="1:47" s="9" customFormat="1" ht="24.95" customHeight="1">
      <c r="B60" s="137"/>
      <c r="C60" s="138"/>
      <c r="D60" s="139" t="s">
        <v>214</v>
      </c>
      <c r="E60" s="140"/>
      <c r="F60" s="140"/>
      <c r="G60" s="140"/>
      <c r="H60" s="140"/>
      <c r="I60" s="140"/>
      <c r="J60" s="141">
        <f>J82</f>
        <v>0</v>
      </c>
      <c r="K60" s="138"/>
      <c r="L60" s="142"/>
    </row>
    <row r="61" spans="1:47" s="10" customFormat="1" ht="19.899999999999999" customHeight="1">
      <c r="B61" s="143"/>
      <c r="C61" s="144"/>
      <c r="D61" s="145" t="s">
        <v>2201</v>
      </c>
      <c r="E61" s="146"/>
      <c r="F61" s="146"/>
      <c r="G61" s="146"/>
      <c r="H61" s="146"/>
      <c r="I61" s="146"/>
      <c r="J61" s="147">
        <f>J83</f>
        <v>0</v>
      </c>
      <c r="K61" s="144"/>
      <c r="L61" s="148"/>
    </row>
    <row r="62" spans="1:47" s="2" customFormat="1" ht="21.75" customHeight="1">
      <c r="A62" s="36"/>
      <c r="B62" s="37"/>
      <c r="C62" s="38"/>
      <c r="D62" s="38"/>
      <c r="E62" s="38"/>
      <c r="F62" s="38"/>
      <c r="G62" s="38"/>
      <c r="H62" s="38"/>
      <c r="I62" s="38"/>
      <c r="J62" s="38"/>
      <c r="K62" s="38"/>
      <c r="L62" s="107"/>
      <c r="S62" s="36"/>
      <c r="T62" s="36"/>
      <c r="U62" s="36"/>
      <c r="V62" s="36"/>
      <c r="W62" s="36"/>
      <c r="X62" s="36"/>
      <c r="Y62" s="36"/>
      <c r="Z62" s="36"/>
      <c r="AA62" s="36"/>
      <c r="AB62" s="36"/>
      <c r="AC62" s="36"/>
      <c r="AD62" s="36"/>
      <c r="AE62" s="36"/>
    </row>
    <row r="63" spans="1:47" s="2" customFormat="1" ht="6.95" customHeight="1">
      <c r="A63" s="36"/>
      <c r="B63" s="49"/>
      <c r="C63" s="50"/>
      <c r="D63" s="50"/>
      <c r="E63" s="50"/>
      <c r="F63" s="50"/>
      <c r="G63" s="50"/>
      <c r="H63" s="50"/>
      <c r="I63" s="50"/>
      <c r="J63" s="50"/>
      <c r="K63" s="50"/>
      <c r="L63" s="107"/>
      <c r="S63" s="36"/>
      <c r="T63" s="36"/>
      <c r="U63" s="36"/>
      <c r="V63" s="36"/>
      <c r="W63" s="36"/>
      <c r="X63" s="36"/>
      <c r="Y63" s="36"/>
      <c r="Z63" s="36"/>
      <c r="AA63" s="36"/>
      <c r="AB63" s="36"/>
      <c r="AC63" s="36"/>
      <c r="AD63" s="36"/>
      <c r="AE63" s="36"/>
    </row>
    <row r="67" spans="1:31" s="2" customFormat="1" ht="6.95" customHeight="1">
      <c r="A67" s="36"/>
      <c r="B67" s="51"/>
      <c r="C67" s="52"/>
      <c r="D67" s="52"/>
      <c r="E67" s="52"/>
      <c r="F67" s="52"/>
      <c r="G67" s="52"/>
      <c r="H67" s="52"/>
      <c r="I67" s="52"/>
      <c r="J67" s="52"/>
      <c r="K67" s="52"/>
      <c r="L67" s="107"/>
      <c r="S67" s="36"/>
      <c r="T67" s="36"/>
      <c r="U67" s="36"/>
      <c r="V67" s="36"/>
      <c r="W67" s="36"/>
      <c r="X67" s="36"/>
      <c r="Y67" s="36"/>
      <c r="Z67" s="36"/>
      <c r="AA67" s="36"/>
      <c r="AB67" s="36"/>
      <c r="AC67" s="36"/>
      <c r="AD67" s="36"/>
      <c r="AE67" s="36"/>
    </row>
    <row r="68" spans="1:31" s="2" customFormat="1" ht="24.95" customHeight="1">
      <c r="A68" s="36"/>
      <c r="B68" s="37"/>
      <c r="C68" s="24" t="s">
        <v>126</v>
      </c>
      <c r="D68" s="38"/>
      <c r="E68" s="38"/>
      <c r="F68" s="38"/>
      <c r="G68" s="38"/>
      <c r="H68" s="38"/>
      <c r="I68" s="38"/>
      <c r="J68" s="38"/>
      <c r="K68" s="38"/>
      <c r="L68" s="107"/>
      <c r="S68" s="36"/>
      <c r="T68" s="36"/>
      <c r="U68" s="36"/>
      <c r="V68" s="36"/>
      <c r="W68" s="36"/>
      <c r="X68" s="36"/>
      <c r="Y68" s="36"/>
      <c r="Z68" s="36"/>
      <c r="AA68" s="36"/>
      <c r="AB68" s="36"/>
      <c r="AC68" s="36"/>
      <c r="AD68" s="36"/>
      <c r="AE68" s="36"/>
    </row>
    <row r="69" spans="1:31" s="2" customFormat="1" ht="6.95" customHeight="1">
      <c r="A69" s="36"/>
      <c r="B69" s="37"/>
      <c r="C69" s="38"/>
      <c r="D69" s="38"/>
      <c r="E69" s="38"/>
      <c r="F69" s="38"/>
      <c r="G69" s="38"/>
      <c r="H69" s="38"/>
      <c r="I69" s="38"/>
      <c r="J69" s="38"/>
      <c r="K69" s="38"/>
      <c r="L69" s="107"/>
      <c r="S69" s="36"/>
      <c r="T69" s="36"/>
      <c r="U69" s="36"/>
      <c r="V69" s="36"/>
      <c r="W69" s="36"/>
      <c r="X69" s="36"/>
      <c r="Y69" s="36"/>
      <c r="Z69" s="36"/>
      <c r="AA69" s="36"/>
      <c r="AB69" s="36"/>
      <c r="AC69" s="36"/>
      <c r="AD69" s="36"/>
      <c r="AE69" s="36"/>
    </row>
    <row r="70" spans="1:31" s="2" customFormat="1" ht="12" customHeight="1">
      <c r="A70" s="36"/>
      <c r="B70" s="37"/>
      <c r="C70" s="30" t="s">
        <v>16</v>
      </c>
      <c r="D70" s="38"/>
      <c r="E70" s="38"/>
      <c r="F70" s="38"/>
      <c r="G70" s="38"/>
      <c r="H70" s="38"/>
      <c r="I70" s="38"/>
      <c r="J70" s="38"/>
      <c r="K70" s="38"/>
      <c r="L70" s="107"/>
      <c r="S70" s="36"/>
      <c r="T70" s="36"/>
      <c r="U70" s="36"/>
      <c r="V70" s="36"/>
      <c r="W70" s="36"/>
      <c r="X70" s="36"/>
      <c r="Y70" s="36"/>
      <c r="Z70" s="36"/>
      <c r="AA70" s="36"/>
      <c r="AB70" s="36"/>
      <c r="AC70" s="36"/>
      <c r="AD70" s="36"/>
      <c r="AE70" s="36"/>
    </row>
    <row r="71" spans="1:31" s="2" customFormat="1" ht="16.5" customHeight="1">
      <c r="A71" s="36"/>
      <c r="B71" s="37"/>
      <c r="C71" s="38"/>
      <c r="D71" s="38"/>
      <c r="E71" s="374" t="str">
        <f>E7</f>
        <v>Úprava objektu Radniční č.p.13 na kancelářské prostory,Frýdek-Místek</v>
      </c>
      <c r="F71" s="375"/>
      <c r="G71" s="375"/>
      <c r="H71" s="375"/>
      <c r="I71" s="38"/>
      <c r="J71" s="38"/>
      <c r="K71" s="38"/>
      <c r="L71" s="107"/>
      <c r="S71" s="36"/>
      <c r="T71" s="36"/>
      <c r="U71" s="36"/>
      <c r="V71" s="36"/>
      <c r="W71" s="36"/>
      <c r="X71" s="36"/>
      <c r="Y71" s="36"/>
      <c r="Z71" s="36"/>
      <c r="AA71" s="36"/>
      <c r="AB71" s="36"/>
      <c r="AC71" s="36"/>
      <c r="AD71" s="36"/>
      <c r="AE71" s="36"/>
    </row>
    <row r="72" spans="1:31" s="2" customFormat="1" ht="12" customHeight="1">
      <c r="A72" s="36"/>
      <c r="B72" s="37"/>
      <c r="C72" s="30" t="s">
        <v>205</v>
      </c>
      <c r="D72" s="38"/>
      <c r="E72" s="38"/>
      <c r="F72" s="38"/>
      <c r="G72" s="38"/>
      <c r="H72" s="38"/>
      <c r="I72" s="38"/>
      <c r="J72" s="38"/>
      <c r="K72" s="38"/>
      <c r="L72" s="107"/>
      <c r="S72" s="36"/>
      <c r="T72" s="36"/>
      <c r="U72" s="36"/>
      <c r="V72" s="36"/>
      <c r="W72" s="36"/>
      <c r="X72" s="36"/>
      <c r="Y72" s="36"/>
      <c r="Z72" s="36"/>
      <c r="AA72" s="36"/>
      <c r="AB72" s="36"/>
      <c r="AC72" s="36"/>
      <c r="AD72" s="36"/>
      <c r="AE72" s="36"/>
    </row>
    <row r="73" spans="1:31" s="2" customFormat="1" ht="16.5" customHeight="1">
      <c r="A73" s="36"/>
      <c r="B73" s="37"/>
      <c r="C73" s="38"/>
      <c r="D73" s="38"/>
      <c r="E73" s="330" t="str">
        <f>E9</f>
        <v xml:space="preserve">200101/INT - Vybavení interiéru - nábytek </v>
      </c>
      <c r="F73" s="371"/>
      <c r="G73" s="371"/>
      <c r="H73" s="371"/>
      <c r="I73" s="38"/>
      <c r="J73" s="38"/>
      <c r="K73" s="38"/>
      <c r="L73" s="107"/>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38"/>
      <c r="J74" s="38"/>
      <c r="K74" s="38"/>
      <c r="L74" s="107"/>
      <c r="S74" s="36"/>
      <c r="T74" s="36"/>
      <c r="U74" s="36"/>
      <c r="V74" s="36"/>
      <c r="W74" s="36"/>
      <c r="X74" s="36"/>
      <c r="Y74" s="36"/>
      <c r="Z74" s="36"/>
      <c r="AA74" s="36"/>
      <c r="AB74" s="36"/>
      <c r="AC74" s="36"/>
      <c r="AD74" s="36"/>
      <c r="AE74" s="36"/>
    </row>
    <row r="75" spans="1:31" s="2" customFormat="1" ht="12" customHeight="1">
      <c r="A75" s="36"/>
      <c r="B75" s="37"/>
      <c r="C75" s="30" t="s">
        <v>22</v>
      </c>
      <c r="D75" s="38"/>
      <c r="E75" s="38"/>
      <c r="F75" s="28" t="str">
        <f>F12</f>
        <v xml:space="preserve"> </v>
      </c>
      <c r="G75" s="38"/>
      <c r="H75" s="38"/>
      <c r="I75" s="30" t="s">
        <v>24</v>
      </c>
      <c r="J75" s="61" t="str">
        <f>IF(J12="","",J12)</f>
        <v>17. 7. 2020</v>
      </c>
      <c r="K75" s="38"/>
      <c r="L75" s="107"/>
      <c r="S75" s="36"/>
      <c r="T75" s="36"/>
      <c r="U75" s="36"/>
      <c r="V75" s="36"/>
      <c r="W75" s="36"/>
      <c r="X75" s="36"/>
      <c r="Y75" s="36"/>
      <c r="Z75" s="36"/>
      <c r="AA75" s="36"/>
      <c r="AB75" s="36"/>
      <c r="AC75" s="36"/>
      <c r="AD75" s="36"/>
      <c r="AE75" s="36"/>
    </row>
    <row r="76" spans="1:31" s="2" customFormat="1" ht="6.95" customHeight="1">
      <c r="A76" s="36"/>
      <c r="B76" s="37"/>
      <c r="C76" s="38"/>
      <c r="D76" s="38"/>
      <c r="E76" s="38"/>
      <c r="F76" s="38"/>
      <c r="G76" s="38"/>
      <c r="H76" s="38"/>
      <c r="I76" s="38"/>
      <c r="J76" s="38"/>
      <c r="K76" s="38"/>
      <c r="L76" s="107"/>
      <c r="S76" s="36"/>
      <c r="T76" s="36"/>
      <c r="U76" s="36"/>
      <c r="V76" s="36"/>
      <c r="W76" s="36"/>
      <c r="X76" s="36"/>
      <c r="Y76" s="36"/>
      <c r="Z76" s="36"/>
      <c r="AA76" s="36"/>
      <c r="AB76" s="36"/>
      <c r="AC76" s="36"/>
      <c r="AD76" s="36"/>
      <c r="AE76" s="36"/>
    </row>
    <row r="77" spans="1:31" s="2" customFormat="1" ht="15.2" customHeight="1">
      <c r="A77" s="36"/>
      <c r="B77" s="37"/>
      <c r="C77" s="30" t="s">
        <v>30</v>
      </c>
      <c r="D77" s="38"/>
      <c r="E77" s="38"/>
      <c r="F77" s="28" t="str">
        <f>E15</f>
        <v xml:space="preserve">Statutární město Frýdek-Místek </v>
      </c>
      <c r="G77" s="38"/>
      <c r="H77" s="38"/>
      <c r="I77" s="30" t="s">
        <v>38</v>
      </c>
      <c r="J77" s="34" t="str">
        <f>E21</f>
        <v xml:space="preserve"> </v>
      </c>
      <c r="K77" s="38"/>
      <c r="L77" s="107"/>
      <c r="S77" s="36"/>
      <c r="T77" s="36"/>
      <c r="U77" s="36"/>
      <c r="V77" s="36"/>
      <c r="W77" s="36"/>
      <c r="X77" s="36"/>
      <c r="Y77" s="36"/>
      <c r="Z77" s="36"/>
      <c r="AA77" s="36"/>
      <c r="AB77" s="36"/>
      <c r="AC77" s="36"/>
      <c r="AD77" s="36"/>
      <c r="AE77" s="36"/>
    </row>
    <row r="78" spans="1:31" s="2" customFormat="1" ht="15.2" customHeight="1">
      <c r="A78" s="36"/>
      <c r="B78" s="37"/>
      <c r="C78" s="30" t="s">
        <v>36</v>
      </c>
      <c r="D78" s="38"/>
      <c r="E78" s="38"/>
      <c r="F78" s="28" t="str">
        <f>IF(E18="","",E18)</f>
        <v>Vyplň údaj</v>
      </c>
      <c r="G78" s="38"/>
      <c r="H78" s="38"/>
      <c r="I78" s="30" t="s">
        <v>41</v>
      </c>
      <c r="J78" s="34" t="str">
        <f>E24</f>
        <v xml:space="preserve">Lenka Jerakasová </v>
      </c>
      <c r="K78" s="38"/>
      <c r="L78" s="107"/>
      <c r="S78" s="36"/>
      <c r="T78" s="36"/>
      <c r="U78" s="36"/>
      <c r="V78" s="36"/>
      <c r="W78" s="36"/>
      <c r="X78" s="36"/>
      <c r="Y78" s="36"/>
      <c r="Z78" s="36"/>
      <c r="AA78" s="36"/>
      <c r="AB78" s="36"/>
      <c r="AC78" s="36"/>
      <c r="AD78" s="36"/>
      <c r="AE78" s="36"/>
    </row>
    <row r="79" spans="1:31" s="2" customFormat="1" ht="10.35" customHeight="1">
      <c r="A79" s="36"/>
      <c r="B79" s="37"/>
      <c r="C79" s="38"/>
      <c r="D79" s="38"/>
      <c r="E79" s="38"/>
      <c r="F79" s="38"/>
      <c r="G79" s="38"/>
      <c r="H79" s="38"/>
      <c r="I79" s="38"/>
      <c r="J79" s="38"/>
      <c r="K79" s="38"/>
      <c r="L79" s="107"/>
      <c r="S79" s="36"/>
      <c r="T79" s="36"/>
      <c r="U79" s="36"/>
      <c r="V79" s="36"/>
      <c r="W79" s="36"/>
      <c r="X79" s="36"/>
      <c r="Y79" s="36"/>
      <c r="Z79" s="36"/>
      <c r="AA79" s="36"/>
      <c r="AB79" s="36"/>
      <c r="AC79" s="36"/>
      <c r="AD79" s="36"/>
      <c r="AE79" s="36"/>
    </row>
    <row r="80" spans="1:31" s="11" customFormat="1" ht="29.25" customHeight="1">
      <c r="A80" s="149"/>
      <c r="B80" s="150"/>
      <c r="C80" s="151" t="s">
        <v>127</v>
      </c>
      <c r="D80" s="152" t="s">
        <v>65</v>
      </c>
      <c r="E80" s="152" t="s">
        <v>61</v>
      </c>
      <c r="F80" s="152" t="s">
        <v>62</v>
      </c>
      <c r="G80" s="152" t="s">
        <v>128</v>
      </c>
      <c r="H80" s="152" t="s">
        <v>129</v>
      </c>
      <c r="I80" s="152" t="s">
        <v>130</v>
      </c>
      <c r="J80" s="152" t="s">
        <v>120</v>
      </c>
      <c r="K80" s="153" t="s">
        <v>131</v>
      </c>
      <c r="L80" s="154"/>
      <c r="M80" s="70" t="s">
        <v>35</v>
      </c>
      <c r="N80" s="71" t="s">
        <v>50</v>
      </c>
      <c r="O80" s="71" t="s">
        <v>132</v>
      </c>
      <c r="P80" s="71" t="s">
        <v>133</v>
      </c>
      <c r="Q80" s="71" t="s">
        <v>134</v>
      </c>
      <c r="R80" s="71" t="s">
        <v>135</v>
      </c>
      <c r="S80" s="71" t="s">
        <v>136</v>
      </c>
      <c r="T80" s="72" t="s">
        <v>137</v>
      </c>
      <c r="U80" s="149"/>
      <c r="V80" s="149"/>
      <c r="W80" s="149"/>
      <c r="X80" s="149"/>
      <c r="Y80" s="149"/>
      <c r="Z80" s="149"/>
      <c r="AA80" s="149"/>
      <c r="AB80" s="149"/>
      <c r="AC80" s="149"/>
      <c r="AD80" s="149"/>
      <c r="AE80" s="149"/>
    </row>
    <row r="81" spans="1:65" s="2" customFormat="1" ht="22.9" customHeight="1">
      <c r="A81" s="36"/>
      <c r="B81" s="37"/>
      <c r="C81" s="77" t="s">
        <v>138</v>
      </c>
      <c r="D81" s="38"/>
      <c r="E81" s="38"/>
      <c r="F81" s="38"/>
      <c r="G81" s="38"/>
      <c r="H81" s="38"/>
      <c r="I81" s="38"/>
      <c r="J81" s="155">
        <f>BK81</f>
        <v>0</v>
      </c>
      <c r="K81" s="38"/>
      <c r="L81" s="41"/>
      <c r="M81" s="73"/>
      <c r="N81" s="156"/>
      <c r="O81" s="74"/>
      <c r="P81" s="157">
        <f>P82</f>
        <v>0</v>
      </c>
      <c r="Q81" s="74"/>
      <c r="R81" s="157">
        <f>R82</f>
        <v>4.4999999999999999E-4</v>
      </c>
      <c r="S81" s="74"/>
      <c r="T81" s="158">
        <f>T82</f>
        <v>0</v>
      </c>
      <c r="U81" s="36"/>
      <c r="V81" s="36"/>
      <c r="W81" s="36"/>
      <c r="X81" s="36"/>
      <c r="Y81" s="36"/>
      <c r="Z81" s="36"/>
      <c r="AA81" s="36"/>
      <c r="AB81" s="36"/>
      <c r="AC81" s="36"/>
      <c r="AD81" s="36"/>
      <c r="AE81" s="36"/>
      <c r="AT81" s="18" t="s">
        <v>79</v>
      </c>
      <c r="AU81" s="18" t="s">
        <v>121</v>
      </c>
      <c r="BK81" s="159">
        <f>BK82</f>
        <v>0</v>
      </c>
    </row>
    <row r="82" spans="1:65" s="12" customFormat="1" ht="25.9" customHeight="1">
      <c r="B82" s="160"/>
      <c r="C82" s="161"/>
      <c r="D82" s="162" t="s">
        <v>79</v>
      </c>
      <c r="E82" s="163" t="s">
        <v>516</v>
      </c>
      <c r="F82" s="163" t="s">
        <v>517</v>
      </c>
      <c r="G82" s="161"/>
      <c r="H82" s="161"/>
      <c r="I82" s="164"/>
      <c r="J82" s="165">
        <f>BK82</f>
        <v>0</v>
      </c>
      <c r="K82" s="161"/>
      <c r="L82" s="166"/>
      <c r="M82" s="167"/>
      <c r="N82" s="168"/>
      <c r="O82" s="168"/>
      <c r="P82" s="169">
        <f>P83</f>
        <v>0</v>
      </c>
      <c r="Q82" s="168"/>
      <c r="R82" s="169">
        <f>R83</f>
        <v>4.4999999999999999E-4</v>
      </c>
      <c r="S82" s="168"/>
      <c r="T82" s="170">
        <f>T83</f>
        <v>0</v>
      </c>
      <c r="AR82" s="171" t="s">
        <v>89</v>
      </c>
      <c r="AT82" s="172" t="s">
        <v>79</v>
      </c>
      <c r="AU82" s="172" t="s">
        <v>80</v>
      </c>
      <c r="AY82" s="171" t="s">
        <v>142</v>
      </c>
      <c r="BK82" s="173">
        <f>BK83</f>
        <v>0</v>
      </c>
    </row>
    <row r="83" spans="1:65" s="12" customFormat="1" ht="22.9" customHeight="1">
      <c r="B83" s="160"/>
      <c r="C83" s="161"/>
      <c r="D83" s="162" t="s">
        <v>79</v>
      </c>
      <c r="E83" s="174" t="s">
        <v>2202</v>
      </c>
      <c r="F83" s="174" t="s">
        <v>2203</v>
      </c>
      <c r="G83" s="161"/>
      <c r="H83" s="161"/>
      <c r="I83" s="164"/>
      <c r="J83" s="175">
        <f>BK83</f>
        <v>0</v>
      </c>
      <c r="K83" s="161"/>
      <c r="L83" s="166"/>
      <c r="M83" s="167"/>
      <c r="N83" s="168"/>
      <c r="O83" s="168"/>
      <c r="P83" s="169">
        <f>SUM(P84:P89)</f>
        <v>0</v>
      </c>
      <c r="Q83" s="168"/>
      <c r="R83" s="169">
        <f>SUM(R84:R89)</f>
        <v>4.4999999999999999E-4</v>
      </c>
      <c r="S83" s="168"/>
      <c r="T83" s="170">
        <f>SUM(T84:T89)</f>
        <v>0</v>
      </c>
      <c r="AR83" s="171" t="s">
        <v>89</v>
      </c>
      <c r="AT83" s="172" t="s">
        <v>79</v>
      </c>
      <c r="AU83" s="172" t="s">
        <v>21</v>
      </c>
      <c r="AY83" s="171" t="s">
        <v>142</v>
      </c>
      <c r="BK83" s="173">
        <f>SUM(BK84:BK89)</f>
        <v>0</v>
      </c>
    </row>
    <row r="84" spans="1:65" s="2" customFormat="1" ht="24.2" customHeight="1">
      <c r="A84" s="36"/>
      <c r="B84" s="37"/>
      <c r="C84" s="176" t="s">
        <v>21</v>
      </c>
      <c r="D84" s="176" t="s">
        <v>145</v>
      </c>
      <c r="E84" s="177" t="s">
        <v>2204</v>
      </c>
      <c r="F84" s="178" t="s">
        <v>2205</v>
      </c>
      <c r="G84" s="179" t="s">
        <v>148</v>
      </c>
      <c r="H84" s="180">
        <v>1</v>
      </c>
      <c r="I84" s="181"/>
      <c r="J84" s="182">
        <f>ROUND(I84*H84,2)</f>
        <v>0</v>
      </c>
      <c r="K84" s="178" t="s">
        <v>149</v>
      </c>
      <c r="L84" s="41"/>
      <c r="M84" s="183" t="s">
        <v>35</v>
      </c>
      <c r="N84" s="184" t="s">
        <v>51</v>
      </c>
      <c r="O84" s="66"/>
      <c r="P84" s="185">
        <f>O84*H84</f>
        <v>0</v>
      </c>
      <c r="Q84" s="185">
        <v>1.4999999999999999E-4</v>
      </c>
      <c r="R84" s="185">
        <f>Q84*H84</f>
        <v>1.4999999999999999E-4</v>
      </c>
      <c r="S84" s="185">
        <v>0</v>
      </c>
      <c r="T84" s="186">
        <f>S84*H84</f>
        <v>0</v>
      </c>
      <c r="U84" s="36"/>
      <c r="V84" s="36"/>
      <c r="W84" s="36"/>
      <c r="X84" s="36"/>
      <c r="Y84" s="36"/>
      <c r="Z84" s="36"/>
      <c r="AA84" s="36"/>
      <c r="AB84" s="36"/>
      <c r="AC84" s="36"/>
      <c r="AD84" s="36"/>
      <c r="AE84" s="36"/>
      <c r="AR84" s="187" t="s">
        <v>307</v>
      </c>
      <c r="AT84" s="187" t="s">
        <v>145</v>
      </c>
      <c r="AU84" s="187" t="s">
        <v>89</v>
      </c>
      <c r="AY84" s="18" t="s">
        <v>142</v>
      </c>
      <c r="BE84" s="188">
        <f>IF(N84="základní",J84,0)</f>
        <v>0</v>
      </c>
      <c r="BF84" s="188">
        <f>IF(N84="snížená",J84,0)</f>
        <v>0</v>
      </c>
      <c r="BG84" s="188">
        <f>IF(N84="zákl. přenesená",J84,0)</f>
        <v>0</v>
      </c>
      <c r="BH84" s="188">
        <f>IF(N84="sníž. přenesená",J84,0)</f>
        <v>0</v>
      </c>
      <c r="BI84" s="188">
        <f>IF(N84="nulová",J84,0)</f>
        <v>0</v>
      </c>
      <c r="BJ84" s="18" t="s">
        <v>21</v>
      </c>
      <c r="BK84" s="188">
        <f>ROUND(I84*H84,2)</f>
        <v>0</v>
      </c>
      <c r="BL84" s="18" t="s">
        <v>307</v>
      </c>
      <c r="BM84" s="187" t="s">
        <v>2206</v>
      </c>
    </row>
    <row r="85" spans="1:65" s="2" customFormat="1" ht="39">
      <c r="A85" s="36"/>
      <c r="B85" s="37"/>
      <c r="C85" s="38"/>
      <c r="D85" s="196" t="s">
        <v>238</v>
      </c>
      <c r="E85" s="38"/>
      <c r="F85" s="217" t="s">
        <v>2207</v>
      </c>
      <c r="G85" s="38"/>
      <c r="H85" s="38"/>
      <c r="I85" s="218"/>
      <c r="J85" s="38"/>
      <c r="K85" s="38"/>
      <c r="L85" s="41"/>
      <c r="M85" s="219"/>
      <c r="N85" s="220"/>
      <c r="O85" s="66"/>
      <c r="P85" s="66"/>
      <c r="Q85" s="66"/>
      <c r="R85" s="66"/>
      <c r="S85" s="66"/>
      <c r="T85" s="67"/>
      <c r="U85" s="36"/>
      <c r="V85" s="36"/>
      <c r="W85" s="36"/>
      <c r="X85" s="36"/>
      <c r="Y85" s="36"/>
      <c r="Z85" s="36"/>
      <c r="AA85" s="36"/>
      <c r="AB85" s="36"/>
      <c r="AC85" s="36"/>
      <c r="AD85" s="36"/>
      <c r="AE85" s="36"/>
      <c r="AT85" s="18" t="s">
        <v>238</v>
      </c>
      <c r="AU85" s="18" t="s">
        <v>89</v>
      </c>
    </row>
    <row r="86" spans="1:65" s="2" customFormat="1" ht="24.2" customHeight="1">
      <c r="A86" s="36"/>
      <c r="B86" s="37"/>
      <c r="C86" s="176" t="s">
        <v>89</v>
      </c>
      <c r="D86" s="176" t="s">
        <v>145</v>
      </c>
      <c r="E86" s="177" t="s">
        <v>2208</v>
      </c>
      <c r="F86" s="178" t="s">
        <v>2209</v>
      </c>
      <c r="G86" s="179" t="s">
        <v>148</v>
      </c>
      <c r="H86" s="180">
        <v>1</v>
      </c>
      <c r="I86" s="181"/>
      <c r="J86" s="182">
        <f>ROUND(I86*H86,2)</f>
        <v>0</v>
      </c>
      <c r="K86" s="178" t="s">
        <v>149</v>
      </c>
      <c r="L86" s="41"/>
      <c r="M86" s="183" t="s">
        <v>35</v>
      </c>
      <c r="N86" s="184" t="s">
        <v>51</v>
      </c>
      <c r="O86" s="66"/>
      <c r="P86" s="185">
        <f>O86*H86</f>
        <v>0</v>
      </c>
      <c r="Q86" s="185">
        <v>1.4999999999999999E-4</v>
      </c>
      <c r="R86" s="185">
        <f>Q86*H86</f>
        <v>1.4999999999999999E-4</v>
      </c>
      <c r="S86" s="185">
        <v>0</v>
      </c>
      <c r="T86" s="186">
        <f>S86*H86</f>
        <v>0</v>
      </c>
      <c r="U86" s="36"/>
      <c r="V86" s="36"/>
      <c r="W86" s="36"/>
      <c r="X86" s="36"/>
      <c r="Y86" s="36"/>
      <c r="Z86" s="36"/>
      <c r="AA86" s="36"/>
      <c r="AB86" s="36"/>
      <c r="AC86" s="36"/>
      <c r="AD86" s="36"/>
      <c r="AE86" s="36"/>
      <c r="AR86" s="187" t="s">
        <v>307</v>
      </c>
      <c r="AT86" s="187" t="s">
        <v>145</v>
      </c>
      <c r="AU86" s="187" t="s">
        <v>89</v>
      </c>
      <c r="AY86" s="18" t="s">
        <v>142</v>
      </c>
      <c r="BE86" s="188">
        <f>IF(N86="základní",J86,0)</f>
        <v>0</v>
      </c>
      <c r="BF86" s="188">
        <f>IF(N86="snížená",J86,0)</f>
        <v>0</v>
      </c>
      <c r="BG86" s="188">
        <f>IF(N86="zákl. přenesená",J86,0)</f>
        <v>0</v>
      </c>
      <c r="BH86" s="188">
        <f>IF(N86="sníž. přenesená",J86,0)</f>
        <v>0</v>
      </c>
      <c r="BI86" s="188">
        <f>IF(N86="nulová",J86,0)</f>
        <v>0</v>
      </c>
      <c r="BJ86" s="18" t="s">
        <v>21</v>
      </c>
      <c r="BK86" s="188">
        <f>ROUND(I86*H86,2)</f>
        <v>0</v>
      </c>
      <c r="BL86" s="18" t="s">
        <v>307</v>
      </c>
      <c r="BM86" s="187" t="s">
        <v>2210</v>
      </c>
    </row>
    <row r="87" spans="1:65" s="2" customFormat="1" ht="39">
      <c r="A87" s="36"/>
      <c r="B87" s="37"/>
      <c r="C87" s="38"/>
      <c r="D87" s="196" t="s">
        <v>238</v>
      </c>
      <c r="E87" s="38"/>
      <c r="F87" s="217" t="s">
        <v>2207</v>
      </c>
      <c r="G87" s="38"/>
      <c r="H87" s="38"/>
      <c r="I87" s="218"/>
      <c r="J87" s="38"/>
      <c r="K87" s="38"/>
      <c r="L87" s="41"/>
      <c r="M87" s="219"/>
      <c r="N87" s="220"/>
      <c r="O87" s="66"/>
      <c r="P87" s="66"/>
      <c r="Q87" s="66"/>
      <c r="R87" s="66"/>
      <c r="S87" s="66"/>
      <c r="T87" s="67"/>
      <c r="U87" s="36"/>
      <c r="V87" s="36"/>
      <c r="W87" s="36"/>
      <c r="X87" s="36"/>
      <c r="Y87" s="36"/>
      <c r="Z87" s="36"/>
      <c r="AA87" s="36"/>
      <c r="AB87" s="36"/>
      <c r="AC87" s="36"/>
      <c r="AD87" s="36"/>
      <c r="AE87" s="36"/>
      <c r="AT87" s="18" t="s">
        <v>238</v>
      </c>
      <c r="AU87" s="18" t="s">
        <v>89</v>
      </c>
    </row>
    <row r="88" spans="1:65" s="2" customFormat="1" ht="14.45" customHeight="1">
      <c r="A88" s="36"/>
      <c r="B88" s="37"/>
      <c r="C88" s="176" t="s">
        <v>156</v>
      </c>
      <c r="D88" s="176" t="s">
        <v>145</v>
      </c>
      <c r="E88" s="177" t="s">
        <v>2211</v>
      </c>
      <c r="F88" s="178" t="s">
        <v>2212</v>
      </c>
      <c r="G88" s="179" t="s">
        <v>159</v>
      </c>
      <c r="H88" s="180">
        <v>1</v>
      </c>
      <c r="I88" s="181"/>
      <c r="J88" s="182">
        <f>ROUND(I88*H88,2)</f>
        <v>0</v>
      </c>
      <c r="K88" s="178" t="s">
        <v>149</v>
      </c>
      <c r="L88" s="41"/>
      <c r="M88" s="183" t="s">
        <v>35</v>
      </c>
      <c r="N88" s="184" t="s">
        <v>51</v>
      </c>
      <c r="O88" s="66"/>
      <c r="P88" s="185">
        <f>O88*H88</f>
        <v>0</v>
      </c>
      <c r="Q88" s="185">
        <v>1.4999999999999999E-4</v>
      </c>
      <c r="R88" s="185">
        <f>Q88*H88</f>
        <v>1.4999999999999999E-4</v>
      </c>
      <c r="S88" s="185">
        <v>0</v>
      </c>
      <c r="T88" s="186">
        <f>S88*H88</f>
        <v>0</v>
      </c>
      <c r="U88" s="36"/>
      <c r="V88" s="36"/>
      <c r="W88" s="36"/>
      <c r="X88" s="36"/>
      <c r="Y88" s="36"/>
      <c r="Z88" s="36"/>
      <c r="AA88" s="36"/>
      <c r="AB88" s="36"/>
      <c r="AC88" s="36"/>
      <c r="AD88" s="36"/>
      <c r="AE88" s="36"/>
      <c r="AR88" s="187" t="s">
        <v>307</v>
      </c>
      <c r="AT88" s="187" t="s">
        <v>145</v>
      </c>
      <c r="AU88" s="187" t="s">
        <v>89</v>
      </c>
      <c r="AY88" s="18" t="s">
        <v>142</v>
      </c>
      <c r="BE88" s="188">
        <f>IF(N88="základní",J88,0)</f>
        <v>0</v>
      </c>
      <c r="BF88" s="188">
        <f>IF(N88="snížená",J88,0)</f>
        <v>0</v>
      </c>
      <c r="BG88" s="188">
        <f>IF(N88="zákl. přenesená",J88,0)</f>
        <v>0</v>
      </c>
      <c r="BH88" s="188">
        <f>IF(N88="sníž. přenesená",J88,0)</f>
        <v>0</v>
      </c>
      <c r="BI88" s="188">
        <f>IF(N88="nulová",J88,0)</f>
        <v>0</v>
      </c>
      <c r="BJ88" s="18" t="s">
        <v>21</v>
      </c>
      <c r="BK88" s="188">
        <f>ROUND(I88*H88,2)</f>
        <v>0</v>
      </c>
      <c r="BL88" s="18" t="s">
        <v>307</v>
      </c>
      <c r="BM88" s="187" t="s">
        <v>2213</v>
      </c>
    </row>
    <row r="89" spans="1:65" s="2" customFormat="1" ht="39">
      <c r="A89" s="36"/>
      <c r="B89" s="37"/>
      <c r="C89" s="38"/>
      <c r="D89" s="196" t="s">
        <v>238</v>
      </c>
      <c r="E89" s="38"/>
      <c r="F89" s="217" t="s">
        <v>2207</v>
      </c>
      <c r="G89" s="38"/>
      <c r="H89" s="38"/>
      <c r="I89" s="218"/>
      <c r="J89" s="38"/>
      <c r="K89" s="38"/>
      <c r="L89" s="41"/>
      <c r="M89" s="242"/>
      <c r="N89" s="243"/>
      <c r="O89" s="191"/>
      <c r="P89" s="191"/>
      <c r="Q89" s="191"/>
      <c r="R89" s="191"/>
      <c r="S89" s="191"/>
      <c r="T89" s="244"/>
      <c r="U89" s="36"/>
      <c r="V89" s="36"/>
      <c r="W89" s="36"/>
      <c r="X89" s="36"/>
      <c r="Y89" s="36"/>
      <c r="Z89" s="36"/>
      <c r="AA89" s="36"/>
      <c r="AB89" s="36"/>
      <c r="AC89" s="36"/>
      <c r="AD89" s="36"/>
      <c r="AE89" s="36"/>
      <c r="AT89" s="18" t="s">
        <v>238</v>
      </c>
      <c r="AU89" s="18" t="s">
        <v>89</v>
      </c>
    </row>
    <row r="90" spans="1:65" s="2" customFormat="1" ht="6.95" customHeight="1">
      <c r="A90" s="36"/>
      <c r="B90" s="49"/>
      <c r="C90" s="50"/>
      <c r="D90" s="50"/>
      <c r="E90" s="50"/>
      <c r="F90" s="50"/>
      <c r="G90" s="50"/>
      <c r="H90" s="50"/>
      <c r="I90" s="50"/>
      <c r="J90" s="50"/>
      <c r="K90" s="50"/>
      <c r="L90" s="41"/>
      <c r="M90" s="36"/>
      <c r="O90" s="36"/>
      <c r="P90" s="36"/>
      <c r="Q90" s="36"/>
      <c r="R90" s="36"/>
      <c r="S90" s="36"/>
      <c r="T90" s="36"/>
      <c r="U90" s="36"/>
      <c r="V90" s="36"/>
      <c r="W90" s="36"/>
      <c r="X90" s="36"/>
      <c r="Y90" s="36"/>
      <c r="Z90" s="36"/>
      <c r="AA90" s="36"/>
      <c r="AB90" s="36"/>
      <c r="AC90" s="36"/>
      <c r="AD90" s="36"/>
      <c r="AE90" s="36"/>
    </row>
  </sheetData>
  <sheetProtection algorithmName="SHA-512" hashValue="RbCZfsSjJiRavBtC3jgt7E96X1ozCc6wvUXoqmAtmtlBFFyVPhb/sL63+qEEIZBve5JJTNK7kxgfddgEbQih4Q==" saltValue="m9pAxeN5EcSiKvVFSaegbH0epKe9TPcB35J7UjTbjFab85FlWDwTLXPwXWgFRZs3UTxBt5vHaxh0BZbi7UaJxg==" spinCount="100000" sheet="1" objects="1" scenarios="1" formatColumns="0" formatRows="0" autoFilter="0"/>
  <autoFilter ref="C80:K89"/>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2"/>
      <c r="M2" s="352"/>
      <c r="N2" s="352"/>
      <c r="O2" s="352"/>
      <c r="P2" s="352"/>
      <c r="Q2" s="352"/>
      <c r="R2" s="352"/>
      <c r="S2" s="352"/>
      <c r="T2" s="352"/>
      <c r="U2" s="352"/>
      <c r="V2" s="352"/>
      <c r="AT2" s="18" t="s">
        <v>116</v>
      </c>
    </row>
    <row r="3" spans="1:46" s="1" customFormat="1" ht="6.95" customHeight="1">
      <c r="B3" s="102"/>
      <c r="C3" s="103"/>
      <c r="D3" s="103"/>
      <c r="E3" s="103"/>
      <c r="F3" s="103"/>
      <c r="G3" s="103"/>
      <c r="H3" s="103"/>
      <c r="I3" s="103"/>
      <c r="J3" s="103"/>
      <c r="K3" s="103"/>
      <c r="L3" s="21"/>
      <c r="AT3" s="18" t="s">
        <v>89</v>
      </c>
    </row>
    <row r="4" spans="1:46" s="1" customFormat="1" ht="24.95" customHeight="1">
      <c r="B4" s="21"/>
      <c r="D4" s="104" t="s">
        <v>117</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72" t="str">
        <f>'Rekapitulace stavby'!K6</f>
        <v>Úprava objektu Radniční č.p.13 na kancelářské prostory,Frýdek-Místek</v>
      </c>
      <c r="F7" s="373"/>
      <c r="G7" s="373"/>
      <c r="H7" s="373"/>
      <c r="L7" s="21"/>
    </row>
    <row r="8" spans="1:46" s="2" customFormat="1" ht="12" customHeight="1">
      <c r="A8" s="36"/>
      <c r="B8" s="41"/>
      <c r="C8" s="36"/>
      <c r="D8" s="106" t="s">
        <v>205</v>
      </c>
      <c r="E8" s="36"/>
      <c r="F8" s="36"/>
      <c r="G8" s="36"/>
      <c r="H8" s="36"/>
      <c r="I8" s="36"/>
      <c r="J8" s="36"/>
      <c r="K8" s="36"/>
      <c r="L8" s="107"/>
      <c r="S8" s="36"/>
      <c r="T8" s="36"/>
      <c r="U8" s="36"/>
      <c r="V8" s="36"/>
      <c r="W8" s="36"/>
      <c r="X8" s="36"/>
      <c r="Y8" s="36"/>
      <c r="Z8" s="36"/>
      <c r="AA8" s="36"/>
      <c r="AB8" s="36"/>
      <c r="AC8" s="36"/>
      <c r="AD8" s="36"/>
      <c r="AE8" s="36"/>
    </row>
    <row r="9" spans="1:46" s="2" customFormat="1" ht="16.5" customHeight="1">
      <c r="A9" s="36"/>
      <c r="B9" s="41"/>
      <c r="C9" s="36"/>
      <c r="D9" s="36"/>
      <c r="E9" s="366" t="s">
        <v>2214</v>
      </c>
      <c r="F9" s="367"/>
      <c r="G9" s="367"/>
      <c r="H9" s="367"/>
      <c r="I9" s="36"/>
      <c r="J9" s="36"/>
      <c r="K9" s="36"/>
      <c r="L9" s="107"/>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7"/>
      <c r="S10" s="36"/>
      <c r="T10" s="36"/>
      <c r="U10" s="36"/>
      <c r="V10" s="36"/>
      <c r="W10" s="36"/>
      <c r="X10" s="36"/>
      <c r="Y10" s="36"/>
      <c r="Z10" s="36"/>
      <c r="AA10" s="36"/>
      <c r="AB10" s="36"/>
      <c r="AC10" s="36"/>
      <c r="AD10" s="36"/>
      <c r="AE10" s="36"/>
    </row>
    <row r="11" spans="1:46" s="2" customFormat="1" ht="12" customHeight="1">
      <c r="A11" s="36"/>
      <c r="B11" s="41"/>
      <c r="C11" s="36"/>
      <c r="D11" s="106" t="s">
        <v>18</v>
      </c>
      <c r="E11" s="36"/>
      <c r="F11" s="108" t="s">
        <v>35</v>
      </c>
      <c r="G11" s="36"/>
      <c r="H11" s="36"/>
      <c r="I11" s="106" t="s">
        <v>20</v>
      </c>
      <c r="J11" s="108" t="s">
        <v>35</v>
      </c>
      <c r="K11" s="36"/>
      <c r="L11" s="107"/>
      <c r="S11" s="36"/>
      <c r="T11" s="36"/>
      <c r="U11" s="36"/>
      <c r="V11" s="36"/>
      <c r="W11" s="36"/>
      <c r="X11" s="36"/>
      <c r="Y11" s="36"/>
      <c r="Z11" s="36"/>
      <c r="AA11" s="36"/>
      <c r="AB11" s="36"/>
      <c r="AC11" s="36"/>
      <c r="AD11" s="36"/>
      <c r="AE11" s="36"/>
    </row>
    <row r="12" spans="1:46" s="2" customFormat="1" ht="12" customHeight="1">
      <c r="A12" s="36"/>
      <c r="B12" s="41"/>
      <c r="C12" s="36"/>
      <c r="D12" s="106" t="s">
        <v>22</v>
      </c>
      <c r="E12" s="36"/>
      <c r="F12" s="108" t="s">
        <v>39</v>
      </c>
      <c r="G12" s="36"/>
      <c r="H12" s="36"/>
      <c r="I12" s="106" t="s">
        <v>24</v>
      </c>
      <c r="J12" s="109" t="str">
        <f>'Rekapitulace stavby'!AN8</f>
        <v>17. 7. 2020</v>
      </c>
      <c r="K12" s="36"/>
      <c r="L12" s="107"/>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7"/>
      <c r="S13" s="36"/>
      <c r="T13" s="36"/>
      <c r="U13" s="36"/>
      <c r="V13" s="36"/>
      <c r="W13" s="36"/>
      <c r="X13" s="36"/>
      <c r="Y13" s="36"/>
      <c r="Z13" s="36"/>
      <c r="AA13" s="36"/>
      <c r="AB13" s="36"/>
      <c r="AC13" s="36"/>
      <c r="AD13" s="36"/>
      <c r="AE13" s="36"/>
    </row>
    <row r="14" spans="1:46" s="2" customFormat="1" ht="12" customHeight="1">
      <c r="A14" s="36"/>
      <c r="B14" s="41"/>
      <c r="C14" s="36"/>
      <c r="D14" s="106" t="s">
        <v>30</v>
      </c>
      <c r="E14" s="36"/>
      <c r="F14" s="36"/>
      <c r="G14" s="36"/>
      <c r="H14" s="36"/>
      <c r="I14" s="106" t="s">
        <v>31</v>
      </c>
      <c r="J14" s="108" t="str">
        <f>IF('Rekapitulace stavby'!AN10="","",'Rekapitulace stavby'!AN10)</f>
        <v>00296643</v>
      </c>
      <c r="K14" s="36"/>
      <c r="L14" s="107"/>
      <c r="S14" s="36"/>
      <c r="T14" s="36"/>
      <c r="U14" s="36"/>
      <c r="V14" s="36"/>
      <c r="W14" s="36"/>
      <c r="X14" s="36"/>
      <c r="Y14" s="36"/>
      <c r="Z14" s="36"/>
      <c r="AA14" s="36"/>
      <c r="AB14" s="36"/>
      <c r="AC14" s="36"/>
      <c r="AD14" s="36"/>
      <c r="AE14" s="36"/>
    </row>
    <row r="15" spans="1:46" s="2" customFormat="1" ht="18" customHeight="1">
      <c r="A15" s="36"/>
      <c r="B15" s="41"/>
      <c r="C15" s="36"/>
      <c r="D15" s="36"/>
      <c r="E15" s="108" t="str">
        <f>IF('Rekapitulace stavby'!E11="","",'Rekapitulace stavby'!E11)</f>
        <v xml:space="preserve">Statutární město Frýdek-Místek </v>
      </c>
      <c r="F15" s="36"/>
      <c r="G15" s="36"/>
      <c r="H15" s="36"/>
      <c r="I15" s="106" t="s">
        <v>34</v>
      </c>
      <c r="J15" s="108" t="str">
        <f>IF('Rekapitulace stavby'!AN11="","",'Rekapitulace stavby'!AN11)</f>
        <v/>
      </c>
      <c r="K15" s="36"/>
      <c r="L15" s="107"/>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7"/>
      <c r="S16" s="36"/>
      <c r="T16" s="36"/>
      <c r="U16" s="36"/>
      <c r="V16" s="36"/>
      <c r="W16" s="36"/>
      <c r="X16" s="36"/>
      <c r="Y16" s="36"/>
      <c r="Z16" s="36"/>
      <c r="AA16" s="36"/>
      <c r="AB16" s="36"/>
      <c r="AC16" s="36"/>
      <c r="AD16" s="36"/>
      <c r="AE16" s="36"/>
    </row>
    <row r="17" spans="1:31" s="2" customFormat="1" ht="12" customHeight="1">
      <c r="A17" s="36"/>
      <c r="B17" s="41"/>
      <c r="C17" s="36"/>
      <c r="D17" s="106" t="s">
        <v>36</v>
      </c>
      <c r="E17" s="36"/>
      <c r="F17" s="36"/>
      <c r="G17" s="36"/>
      <c r="H17" s="36"/>
      <c r="I17" s="106" t="s">
        <v>31</v>
      </c>
      <c r="J17" s="31" t="str">
        <f>'Rekapitulace stavby'!AN13</f>
        <v>Vyplň údaj</v>
      </c>
      <c r="K17" s="36"/>
      <c r="L17" s="107"/>
      <c r="S17" s="36"/>
      <c r="T17" s="36"/>
      <c r="U17" s="36"/>
      <c r="V17" s="36"/>
      <c r="W17" s="36"/>
      <c r="X17" s="36"/>
      <c r="Y17" s="36"/>
      <c r="Z17" s="36"/>
      <c r="AA17" s="36"/>
      <c r="AB17" s="36"/>
      <c r="AC17" s="36"/>
      <c r="AD17" s="36"/>
      <c r="AE17" s="36"/>
    </row>
    <row r="18" spans="1:31" s="2" customFormat="1" ht="18" customHeight="1">
      <c r="A18" s="36"/>
      <c r="B18" s="41"/>
      <c r="C18" s="36"/>
      <c r="D18" s="36"/>
      <c r="E18" s="368" t="str">
        <f>'Rekapitulace stavby'!E14</f>
        <v>Vyplň údaj</v>
      </c>
      <c r="F18" s="369"/>
      <c r="G18" s="369"/>
      <c r="H18" s="369"/>
      <c r="I18" s="106" t="s">
        <v>34</v>
      </c>
      <c r="J18" s="31" t="str">
        <f>'Rekapitulace stavby'!AN14</f>
        <v>Vyplň údaj</v>
      </c>
      <c r="K18" s="36"/>
      <c r="L18" s="107"/>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7"/>
      <c r="S19" s="36"/>
      <c r="T19" s="36"/>
      <c r="U19" s="36"/>
      <c r="V19" s="36"/>
      <c r="W19" s="36"/>
      <c r="X19" s="36"/>
      <c r="Y19" s="36"/>
      <c r="Z19" s="36"/>
      <c r="AA19" s="36"/>
      <c r="AB19" s="36"/>
      <c r="AC19" s="36"/>
      <c r="AD19" s="36"/>
      <c r="AE19" s="36"/>
    </row>
    <row r="20" spans="1:31" s="2" customFormat="1" ht="12" customHeight="1">
      <c r="A20" s="36"/>
      <c r="B20" s="41"/>
      <c r="C20" s="36"/>
      <c r="D20" s="106" t="s">
        <v>38</v>
      </c>
      <c r="E20" s="36"/>
      <c r="F20" s="36"/>
      <c r="G20" s="36"/>
      <c r="H20" s="36"/>
      <c r="I20" s="106" t="s">
        <v>31</v>
      </c>
      <c r="J20" s="108" t="str">
        <f>IF('Rekapitulace stavby'!AN16="","",'Rekapitulace stavby'!AN16)</f>
        <v/>
      </c>
      <c r="K20" s="36"/>
      <c r="L20" s="107"/>
      <c r="S20" s="36"/>
      <c r="T20" s="36"/>
      <c r="U20" s="36"/>
      <c r="V20" s="36"/>
      <c r="W20" s="36"/>
      <c r="X20" s="36"/>
      <c r="Y20" s="36"/>
      <c r="Z20" s="36"/>
      <c r="AA20" s="36"/>
      <c r="AB20" s="36"/>
      <c r="AC20" s="36"/>
      <c r="AD20" s="36"/>
      <c r="AE20" s="36"/>
    </row>
    <row r="21" spans="1:31" s="2" customFormat="1" ht="18" customHeight="1">
      <c r="A21" s="36"/>
      <c r="B21" s="41"/>
      <c r="C21" s="36"/>
      <c r="D21" s="36"/>
      <c r="E21" s="108" t="str">
        <f>IF('Rekapitulace stavby'!E17="","",'Rekapitulace stavby'!E17)</f>
        <v xml:space="preserve"> </v>
      </c>
      <c r="F21" s="36"/>
      <c r="G21" s="36"/>
      <c r="H21" s="36"/>
      <c r="I21" s="106" t="s">
        <v>34</v>
      </c>
      <c r="J21" s="108" t="str">
        <f>IF('Rekapitulace stavby'!AN17="","",'Rekapitulace stavby'!AN17)</f>
        <v/>
      </c>
      <c r="K21" s="36"/>
      <c r="L21" s="107"/>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7"/>
      <c r="S22" s="36"/>
      <c r="T22" s="36"/>
      <c r="U22" s="36"/>
      <c r="V22" s="36"/>
      <c r="W22" s="36"/>
      <c r="X22" s="36"/>
      <c r="Y22" s="36"/>
      <c r="Z22" s="36"/>
      <c r="AA22" s="36"/>
      <c r="AB22" s="36"/>
      <c r="AC22" s="36"/>
      <c r="AD22" s="36"/>
      <c r="AE22" s="36"/>
    </row>
    <row r="23" spans="1:31" s="2" customFormat="1" ht="12" customHeight="1">
      <c r="A23" s="36"/>
      <c r="B23" s="41"/>
      <c r="C23" s="36"/>
      <c r="D23" s="106" t="s">
        <v>41</v>
      </c>
      <c r="E23" s="36"/>
      <c r="F23" s="36"/>
      <c r="G23" s="36"/>
      <c r="H23" s="36"/>
      <c r="I23" s="106" t="s">
        <v>31</v>
      </c>
      <c r="J23" s="108" t="str">
        <f>IF('Rekapitulace stavby'!AN19="","",'Rekapitulace stavby'!AN19)</f>
        <v>63307111</v>
      </c>
      <c r="K23" s="36"/>
      <c r="L23" s="107"/>
      <c r="S23" s="36"/>
      <c r="T23" s="36"/>
      <c r="U23" s="36"/>
      <c r="V23" s="36"/>
      <c r="W23" s="36"/>
      <c r="X23" s="36"/>
      <c r="Y23" s="36"/>
      <c r="Z23" s="36"/>
      <c r="AA23" s="36"/>
      <c r="AB23" s="36"/>
      <c r="AC23" s="36"/>
      <c r="AD23" s="36"/>
      <c r="AE23" s="36"/>
    </row>
    <row r="24" spans="1:31" s="2" customFormat="1" ht="18" customHeight="1">
      <c r="A24" s="36"/>
      <c r="B24" s="41"/>
      <c r="C24" s="36"/>
      <c r="D24" s="36"/>
      <c r="E24" s="108" t="str">
        <f>IF('Rekapitulace stavby'!E20="","",'Rekapitulace stavby'!E20)</f>
        <v xml:space="preserve">Lenka Jerakasová </v>
      </c>
      <c r="F24" s="36"/>
      <c r="G24" s="36"/>
      <c r="H24" s="36"/>
      <c r="I24" s="106" t="s">
        <v>34</v>
      </c>
      <c r="J24" s="108" t="str">
        <f>IF('Rekapitulace stavby'!AN20="","",'Rekapitulace stavby'!AN20)</f>
        <v/>
      </c>
      <c r="K24" s="36"/>
      <c r="L24" s="107"/>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7"/>
      <c r="S25" s="36"/>
      <c r="T25" s="36"/>
      <c r="U25" s="36"/>
      <c r="V25" s="36"/>
      <c r="W25" s="36"/>
      <c r="X25" s="36"/>
      <c r="Y25" s="36"/>
      <c r="Z25" s="36"/>
      <c r="AA25" s="36"/>
      <c r="AB25" s="36"/>
      <c r="AC25" s="36"/>
      <c r="AD25" s="36"/>
      <c r="AE25" s="36"/>
    </row>
    <row r="26" spans="1:31" s="2" customFormat="1" ht="12" customHeight="1">
      <c r="A26" s="36"/>
      <c r="B26" s="41"/>
      <c r="C26" s="36"/>
      <c r="D26" s="106" t="s">
        <v>44</v>
      </c>
      <c r="E26" s="36"/>
      <c r="F26" s="36"/>
      <c r="G26" s="36"/>
      <c r="H26" s="36"/>
      <c r="I26" s="36"/>
      <c r="J26" s="36"/>
      <c r="K26" s="36"/>
      <c r="L26" s="107"/>
      <c r="S26" s="36"/>
      <c r="T26" s="36"/>
      <c r="U26" s="36"/>
      <c r="V26" s="36"/>
      <c r="W26" s="36"/>
      <c r="X26" s="36"/>
      <c r="Y26" s="36"/>
      <c r="Z26" s="36"/>
      <c r="AA26" s="36"/>
      <c r="AB26" s="36"/>
      <c r="AC26" s="36"/>
      <c r="AD26" s="36"/>
      <c r="AE26" s="36"/>
    </row>
    <row r="27" spans="1:31" s="8" customFormat="1" ht="16.5" customHeight="1">
      <c r="A27" s="112"/>
      <c r="B27" s="113"/>
      <c r="C27" s="112"/>
      <c r="D27" s="112"/>
      <c r="E27" s="370" t="s">
        <v>35</v>
      </c>
      <c r="F27" s="370"/>
      <c r="G27" s="370"/>
      <c r="H27" s="370"/>
      <c r="I27" s="112"/>
      <c r="J27" s="112"/>
      <c r="K27" s="112"/>
      <c r="L27" s="114"/>
      <c r="S27" s="112"/>
      <c r="T27" s="112"/>
      <c r="U27" s="112"/>
      <c r="V27" s="112"/>
      <c r="W27" s="112"/>
      <c r="X27" s="112"/>
      <c r="Y27" s="112"/>
      <c r="Z27" s="112"/>
      <c r="AA27" s="112"/>
      <c r="AB27" s="112"/>
      <c r="AC27" s="112"/>
      <c r="AD27" s="112"/>
      <c r="AE27" s="112"/>
    </row>
    <row r="28" spans="1:31" s="2" customFormat="1" ht="6.95" customHeight="1">
      <c r="A28" s="36"/>
      <c r="B28" s="41"/>
      <c r="C28" s="36"/>
      <c r="D28" s="36"/>
      <c r="E28" s="36"/>
      <c r="F28" s="36"/>
      <c r="G28" s="36"/>
      <c r="H28" s="36"/>
      <c r="I28" s="36"/>
      <c r="J28" s="36"/>
      <c r="K28" s="36"/>
      <c r="L28" s="107"/>
      <c r="S28" s="36"/>
      <c r="T28" s="36"/>
      <c r="U28" s="36"/>
      <c r="V28" s="36"/>
      <c r="W28" s="36"/>
      <c r="X28" s="36"/>
      <c r="Y28" s="36"/>
      <c r="Z28" s="36"/>
      <c r="AA28" s="36"/>
      <c r="AB28" s="36"/>
      <c r="AC28" s="36"/>
      <c r="AD28" s="36"/>
      <c r="AE28" s="36"/>
    </row>
    <row r="29" spans="1:31" s="2" customFormat="1" ht="6.95" customHeight="1">
      <c r="A29" s="36"/>
      <c r="B29" s="41"/>
      <c r="C29" s="36"/>
      <c r="D29" s="115"/>
      <c r="E29" s="115"/>
      <c r="F29" s="115"/>
      <c r="G29" s="115"/>
      <c r="H29" s="115"/>
      <c r="I29" s="115"/>
      <c r="J29" s="115"/>
      <c r="K29" s="115"/>
      <c r="L29" s="107"/>
      <c r="S29" s="36"/>
      <c r="T29" s="36"/>
      <c r="U29" s="36"/>
      <c r="V29" s="36"/>
      <c r="W29" s="36"/>
      <c r="X29" s="36"/>
      <c r="Y29" s="36"/>
      <c r="Z29" s="36"/>
      <c r="AA29" s="36"/>
      <c r="AB29" s="36"/>
      <c r="AC29" s="36"/>
      <c r="AD29" s="36"/>
      <c r="AE29" s="36"/>
    </row>
    <row r="30" spans="1:31" s="2" customFormat="1" ht="25.35" customHeight="1">
      <c r="A30" s="36"/>
      <c r="B30" s="41"/>
      <c r="C30" s="36"/>
      <c r="D30" s="116" t="s">
        <v>46</v>
      </c>
      <c r="E30" s="36"/>
      <c r="F30" s="36"/>
      <c r="G30" s="36"/>
      <c r="H30" s="36"/>
      <c r="I30" s="36"/>
      <c r="J30" s="117">
        <f>ROUND(J88, 2)</f>
        <v>0</v>
      </c>
      <c r="K30" s="36"/>
      <c r="L30" s="107"/>
      <c r="S30" s="36"/>
      <c r="T30" s="36"/>
      <c r="U30" s="36"/>
      <c r="V30" s="36"/>
      <c r="W30" s="36"/>
      <c r="X30" s="36"/>
      <c r="Y30" s="36"/>
      <c r="Z30" s="36"/>
      <c r="AA30" s="36"/>
      <c r="AB30" s="36"/>
      <c r="AC30" s="36"/>
      <c r="AD30" s="36"/>
      <c r="AE30" s="36"/>
    </row>
    <row r="31" spans="1:31" s="2" customFormat="1" ht="6.95" customHeight="1">
      <c r="A31" s="36"/>
      <c r="B31" s="41"/>
      <c r="C31" s="36"/>
      <c r="D31" s="115"/>
      <c r="E31" s="115"/>
      <c r="F31" s="115"/>
      <c r="G31" s="115"/>
      <c r="H31" s="115"/>
      <c r="I31" s="115"/>
      <c r="J31" s="115"/>
      <c r="K31" s="115"/>
      <c r="L31" s="107"/>
      <c r="S31" s="36"/>
      <c r="T31" s="36"/>
      <c r="U31" s="36"/>
      <c r="V31" s="36"/>
      <c r="W31" s="36"/>
      <c r="X31" s="36"/>
      <c r="Y31" s="36"/>
      <c r="Z31" s="36"/>
      <c r="AA31" s="36"/>
      <c r="AB31" s="36"/>
      <c r="AC31" s="36"/>
      <c r="AD31" s="36"/>
      <c r="AE31" s="36"/>
    </row>
    <row r="32" spans="1:31" s="2" customFormat="1" ht="14.45" customHeight="1">
      <c r="A32" s="36"/>
      <c r="B32" s="41"/>
      <c r="C32" s="36"/>
      <c r="D32" s="36"/>
      <c r="E32" s="36"/>
      <c r="F32" s="118" t="s">
        <v>48</v>
      </c>
      <c r="G32" s="36"/>
      <c r="H32" s="36"/>
      <c r="I32" s="118" t="s">
        <v>47</v>
      </c>
      <c r="J32" s="118" t="s">
        <v>49</v>
      </c>
      <c r="K32" s="36"/>
      <c r="L32" s="107"/>
      <c r="S32" s="36"/>
      <c r="T32" s="36"/>
      <c r="U32" s="36"/>
      <c r="V32" s="36"/>
      <c r="W32" s="36"/>
      <c r="X32" s="36"/>
      <c r="Y32" s="36"/>
      <c r="Z32" s="36"/>
      <c r="AA32" s="36"/>
      <c r="AB32" s="36"/>
      <c r="AC32" s="36"/>
      <c r="AD32" s="36"/>
      <c r="AE32" s="36"/>
    </row>
    <row r="33" spans="1:31" s="2" customFormat="1" ht="14.45" customHeight="1">
      <c r="A33" s="36"/>
      <c r="B33" s="41"/>
      <c r="C33" s="36"/>
      <c r="D33" s="119" t="s">
        <v>50</v>
      </c>
      <c r="E33" s="106" t="s">
        <v>51</v>
      </c>
      <c r="F33" s="120">
        <f>ROUND((SUM(BE88:BE162)),  2)</f>
        <v>0</v>
      </c>
      <c r="G33" s="36"/>
      <c r="H33" s="36"/>
      <c r="I33" s="121">
        <v>0.21</v>
      </c>
      <c r="J33" s="120">
        <f>ROUND(((SUM(BE88:BE162))*I33),  2)</f>
        <v>0</v>
      </c>
      <c r="K33" s="36"/>
      <c r="L33" s="107"/>
      <c r="S33" s="36"/>
      <c r="T33" s="36"/>
      <c r="U33" s="36"/>
      <c r="V33" s="36"/>
      <c r="W33" s="36"/>
      <c r="X33" s="36"/>
      <c r="Y33" s="36"/>
      <c r="Z33" s="36"/>
      <c r="AA33" s="36"/>
      <c r="AB33" s="36"/>
      <c r="AC33" s="36"/>
      <c r="AD33" s="36"/>
      <c r="AE33" s="36"/>
    </row>
    <row r="34" spans="1:31" s="2" customFormat="1" ht="14.45" customHeight="1">
      <c r="A34" s="36"/>
      <c r="B34" s="41"/>
      <c r="C34" s="36"/>
      <c r="D34" s="36"/>
      <c r="E34" s="106" t="s">
        <v>52</v>
      </c>
      <c r="F34" s="120">
        <f>ROUND((SUM(BF88:BF162)),  2)</f>
        <v>0</v>
      </c>
      <c r="G34" s="36"/>
      <c r="H34" s="36"/>
      <c r="I34" s="121">
        <v>0.15</v>
      </c>
      <c r="J34" s="120">
        <f>ROUND(((SUM(BF88:BF162))*I34),  2)</f>
        <v>0</v>
      </c>
      <c r="K34" s="36"/>
      <c r="L34" s="107"/>
      <c r="S34" s="36"/>
      <c r="T34" s="36"/>
      <c r="U34" s="36"/>
      <c r="V34" s="36"/>
      <c r="W34" s="36"/>
      <c r="X34" s="36"/>
      <c r="Y34" s="36"/>
      <c r="Z34" s="36"/>
      <c r="AA34" s="36"/>
      <c r="AB34" s="36"/>
      <c r="AC34" s="36"/>
      <c r="AD34" s="36"/>
      <c r="AE34" s="36"/>
    </row>
    <row r="35" spans="1:31" s="2" customFormat="1" ht="14.45" hidden="1" customHeight="1">
      <c r="A35" s="36"/>
      <c r="B35" s="41"/>
      <c r="C35" s="36"/>
      <c r="D35" s="36"/>
      <c r="E35" s="106" t="s">
        <v>53</v>
      </c>
      <c r="F35" s="120">
        <f>ROUND((SUM(BG88:BG162)),  2)</f>
        <v>0</v>
      </c>
      <c r="G35" s="36"/>
      <c r="H35" s="36"/>
      <c r="I35" s="121">
        <v>0.21</v>
      </c>
      <c r="J35" s="120">
        <f>0</f>
        <v>0</v>
      </c>
      <c r="K35" s="36"/>
      <c r="L35" s="107"/>
      <c r="S35" s="36"/>
      <c r="T35" s="36"/>
      <c r="U35" s="36"/>
      <c r="V35" s="36"/>
      <c r="W35" s="36"/>
      <c r="X35" s="36"/>
      <c r="Y35" s="36"/>
      <c r="Z35" s="36"/>
      <c r="AA35" s="36"/>
      <c r="AB35" s="36"/>
      <c r="AC35" s="36"/>
      <c r="AD35" s="36"/>
      <c r="AE35" s="36"/>
    </row>
    <row r="36" spans="1:31" s="2" customFormat="1" ht="14.45" hidden="1" customHeight="1">
      <c r="A36" s="36"/>
      <c r="B36" s="41"/>
      <c r="C36" s="36"/>
      <c r="D36" s="36"/>
      <c r="E36" s="106" t="s">
        <v>54</v>
      </c>
      <c r="F36" s="120">
        <f>ROUND((SUM(BH88:BH162)),  2)</f>
        <v>0</v>
      </c>
      <c r="G36" s="36"/>
      <c r="H36" s="36"/>
      <c r="I36" s="121">
        <v>0.15</v>
      </c>
      <c r="J36" s="120">
        <f>0</f>
        <v>0</v>
      </c>
      <c r="K36" s="36"/>
      <c r="L36" s="107"/>
      <c r="S36" s="36"/>
      <c r="T36" s="36"/>
      <c r="U36" s="36"/>
      <c r="V36" s="36"/>
      <c r="W36" s="36"/>
      <c r="X36" s="36"/>
      <c r="Y36" s="36"/>
      <c r="Z36" s="36"/>
      <c r="AA36" s="36"/>
      <c r="AB36" s="36"/>
      <c r="AC36" s="36"/>
      <c r="AD36" s="36"/>
      <c r="AE36" s="36"/>
    </row>
    <row r="37" spans="1:31" s="2" customFormat="1" ht="14.45" hidden="1" customHeight="1">
      <c r="A37" s="36"/>
      <c r="B37" s="41"/>
      <c r="C37" s="36"/>
      <c r="D37" s="36"/>
      <c r="E37" s="106" t="s">
        <v>55</v>
      </c>
      <c r="F37" s="120">
        <f>ROUND((SUM(BI88:BI162)),  2)</f>
        <v>0</v>
      </c>
      <c r="G37" s="36"/>
      <c r="H37" s="36"/>
      <c r="I37" s="121">
        <v>0</v>
      </c>
      <c r="J37" s="120">
        <f>0</f>
        <v>0</v>
      </c>
      <c r="K37" s="36"/>
      <c r="L37" s="107"/>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7"/>
      <c r="S38" s="36"/>
      <c r="T38" s="36"/>
      <c r="U38" s="36"/>
      <c r="V38" s="36"/>
      <c r="W38" s="36"/>
      <c r="X38" s="36"/>
      <c r="Y38" s="36"/>
      <c r="Z38" s="36"/>
      <c r="AA38" s="36"/>
      <c r="AB38" s="36"/>
      <c r="AC38" s="36"/>
      <c r="AD38" s="36"/>
      <c r="AE38" s="36"/>
    </row>
    <row r="39" spans="1:31" s="2" customFormat="1" ht="25.35" customHeight="1">
      <c r="A39" s="36"/>
      <c r="B39" s="41"/>
      <c r="C39" s="122"/>
      <c r="D39" s="123" t="s">
        <v>56</v>
      </c>
      <c r="E39" s="124"/>
      <c r="F39" s="124"/>
      <c r="G39" s="125" t="s">
        <v>57</v>
      </c>
      <c r="H39" s="126" t="s">
        <v>58</v>
      </c>
      <c r="I39" s="124"/>
      <c r="J39" s="127">
        <f>SUM(J30:J37)</f>
        <v>0</v>
      </c>
      <c r="K39" s="128"/>
      <c r="L39" s="107"/>
      <c r="S39" s="36"/>
      <c r="T39" s="36"/>
      <c r="U39" s="36"/>
      <c r="V39" s="36"/>
      <c r="W39" s="36"/>
      <c r="X39" s="36"/>
      <c r="Y39" s="36"/>
      <c r="Z39" s="36"/>
      <c r="AA39" s="36"/>
      <c r="AB39" s="36"/>
      <c r="AC39" s="36"/>
      <c r="AD39" s="36"/>
      <c r="AE39" s="36"/>
    </row>
    <row r="40" spans="1:31" s="2" customFormat="1" ht="14.45" customHeight="1">
      <c r="A40" s="36"/>
      <c r="B40" s="129"/>
      <c r="C40" s="130"/>
      <c r="D40" s="130"/>
      <c r="E40" s="130"/>
      <c r="F40" s="130"/>
      <c r="G40" s="130"/>
      <c r="H40" s="130"/>
      <c r="I40" s="130"/>
      <c r="J40" s="130"/>
      <c r="K40" s="130"/>
      <c r="L40" s="107"/>
      <c r="S40" s="36"/>
      <c r="T40" s="36"/>
      <c r="U40" s="36"/>
      <c r="V40" s="36"/>
      <c r="W40" s="36"/>
      <c r="X40" s="36"/>
      <c r="Y40" s="36"/>
      <c r="Z40" s="36"/>
      <c r="AA40" s="36"/>
      <c r="AB40" s="36"/>
      <c r="AC40" s="36"/>
      <c r="AD40" s="36"/>
      <c r="AE40" s="36"/>
    </row>
    <row r="44" spans="1:31" s="2" customFormat="1" ht="6.95" customHeight="1">
      <c r="A44" s="36"/>
      <c r="B44" s="131"/>
      <c r="C44" s="132"/>
      <c r="D44" s="132"/>
      <c r="E44" s="132"/>
      <c r="F44" s="132"/>
      <c r="G44" s="132"/>
      <c r="H44" s="132"/>
      <c r="I44" s="132"/>
      <c r="J44" s="132"/>
      <c r="K44" s="132"/>
      <c r="L44" s="107"/>
      <c r="S44" s="36"/>
      <c r="T44" s="36"/>
      <c r="U44" s="36"/>
      <c r="V44" s="36"/>
      <c r="W44" s="36"/>
      <c r="X44" s="36"/>
      <c r="Y44" s="36"/>
      <c r="Z44" s="36"/>
      <c r="AA44" s="36"/>
      <c r="AB44" s="36"/>
      <c r="AC44" s="36"/>
      <c r="AD44" s="36"/>
      <c r="AE44" s="36"/>
    </row>
    <row r="45" spans="1:31" s="2" customFormat="1" ht="24.95" customHeight="1">
      <c r="A45" s="36"/>
      <c r="B45" s="37"/>
      <c r="C45" s="24" t="s">
        <v>118</v>
      </c>
      <c r="D45" s="38"/>
      <c r="E45" s="38"/>
      <c r="F45" s="38"/>
      <c r="G45" s="38"/>
      <c r="H45" s="38"/>
      <c r="I45" s="38"/>
      <c r="J45" s="38"/>
      <c r="K45" s="38"/>
      <c r="L45" s="107"/>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7"/>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7"/>
      <c r="S47" s="36"/>
      <c r="T47" s="36"/>
      <c r="U47" s="36"/>
      <c r="V47" s="36"/>
      <c r="W47" s="36"/>
      <c r="X47" s="36"/>
      <c r="Y47" s="36"/>
      <c r="Z47" s="36"/>
      <c r="AA47" s="36"/>
      <c r="AB47" s="36"/>
      <c r="AC47" s="36"/>
      <c r="AD47" s="36"/>
      <c r="AE47" s="36"/>
    </row>
    <row r="48" spans="1:31" s="2" customFormat="1" ht="16.5" customHeight="1">
      <c r="A48" s="36"/>
      <c r="B48" s="37"/>
      <c r="C48" s="38"/>
      <c r="D48" s="38"/>
      <c r="E48" s="374" t="str">
        <f>E7</f>
        <v>Úprava objektu Radniční č.p.13 na kancelářské prostory,Frýdek-Místek</v>
      </c>
      <c r="F48" s="375"/>
      <c r="G48" s="375"/>
      <c r="H48" s="375"/>
      <c r="I48" s="38"/>
      <c r="J48" s="38"/>
      <c r="K48" s="38"/>
      <c r="L48" s="107"/>
      <c r="S48" s="36"/>
      <c r="T48" s="36"/>
      <c r="U48" s="36"/>
      <c r="V48" s="36"/>
      <c r="W48" s="36"/>
      <c r="X48" s="36"/>
      <c r="Y48" s="36"/>
      <c r="Z48" s="36"/>
      <c r="AA48" s="36"/>
      <c r="AB48" s="36"/>
      <c r="AC48" s="36"/>
      <c r="AD48" s="36"/>
      <c r="AE48" s="36"/>
    </row>
    <row r="49" spans="1:47" s="2" customFormat="1" ht="12" customHeight="1">
      <c r="A49" s="36"/>
      <c r="B49" s="37"/>
      <c r="C49" s="30" t="s">
        <v>205</v>
      </c>
      <c r="D49" s="38"/>
      <c r="E49" s="38"/>
      <c r="F49" s="38"/>
      <c r="G49" s="38"/>
      <c r="H49" s="38"/>
      <c r="I49" s="38"/>
      <c r="J49" s="38"/>
      <c r="K49" s="38"/>
      <c r="L49" s="107"/>
      <c r="S49" s="36"/>
      <c r="T49" s="36"/>
      <c r="U49" s="36"/>
      <c r="V49" s="36"/>
      <c r="W49" s="36"/>
      <c r="X49" s="36"/>
      <c r="Y49" s="36"/>
      <c r="Z49" s="36"/>
      <c r="AA49" s="36"/>
      <c r="AB49" s="36"/>
      <c r="AC49" s="36"/>
      <c r="AD49" s="36"/>
      <c r="AE49" s="36"/>
    </row>
    <row r="50" spans="1:47" s="2" customFormat="1" ht="16.5" customHeight="1">
      <c r="A50" s="36"/>
      <c r="B50" s="37"/>
      <c r="C50" s="38"/>
      <c r="D50" s="38"/>
      <c r="E50" s="330" t="str">
        <f>E9</f>
        <v xml:space="preserve">02 - Odbourání zídek a sanační práce </v>
      </c>
      <c r="F50" s="371"/>
      <c r="G50" s="371"/>
      <c r="H50" s="371"/>
      <c r="I50" s="38"/>
      <c r="J50" s="38"/>
      <c r="K50" s="38"/>
      <c r="L50" s="107"/>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7"/>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 xml:space="preserve"> </v>
      </c>
      <c r="G52" s="38"/>
      <c r="H52" s="38"/>
      <c r="I52" s="30" t="s">
        <v>24</v>
      </c>
      <c r="J52" s="61" t="str">
        <f>IF(J12="","",J12)</f>
        <v>17. 7. 2020</v>
      </c>
      <c r="K52" s="38"/>
      <c r="L52" s="107"/>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7"/>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 xml:space="preserve">Statutární město Frýdek-Místek </v>
      </c>
      <c r="G54" s="38"/>
      <c r="H54" s="38"/>
      <c r="I54" s="30" t="s">
        <v>38</v>
      </c>
      <c r="J54" s="34" t="str">
        <f>E21</f>
        <v xml:space="preserve"> </v>
      </c>
      <c r="K54" s="38"/>
      <c r="L54" s="107"/>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41</v>
      </c>
      <c r="J55" s="34" t="str">
        <f>E24</f>
        <v xml:space="preserve">Lenka Jerakasová </v>
      </c>
      <c r="K55" s="38"/>
      <c r="L55" s="107"/>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7"/>
      <c r="S56" s="36"/>
      <c r="T56" s="36"/>
      <c r="U56" s="36"/>
      <c r="V56" s="36"/>
      <c r="W56" s="36"/>
      <c r="X56" s="36"/>
      <c r="Y56" s="36"/>
      <c r="Z56" s="36"/>
      <c r="AA56" s="36"/>
      <c r="AB56" s="36"/>
      <c r="AC56" s="36"/>
      <c r="AD56" s="36"/>
      <c r="AE56" s="36"/>
    </row>
    <row r="57" spans="1:47" s="2" customFormat="1" ht="29.25" customHeight="1">
      <c r="A57" s="36"/>
      <c r="B57" s="37"/>
      <c r="C57" s="133" t="s">
        <v>119</v>
      </c>
      <c r="D57" s="134"/>
      <c r="E57" s="134"/>
      <c r="F57" s="134"/>
      <c r="G57" s="134"/>
      <c r="H57" s="134"/>
      <c r="I57" s="134"/>
      <c r="J57" s="135" t="s">
        <v>120</v>
      </c>
      <c r="K57" s="134"/>
      <c r="L57" s="107"/>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7"/>
      <c r="S58" s="36"/>
      <c r="T58" s="36"/>
      <c r="U58" s="36"/>
      <c r="V58" s="36"/>
      <c r="W58" s="36"/>
      <c r="X58" s="36"/>
      <c r="Y58" s="36"/>
      <c r="Z58" s="36"/>
      <c r="AA58" s="36"/>
      <c r="AB58" s="36"/>
      <c r="AC58" s="36"/>
      <c r="AD58" s="36"/>
      <c r="AE58" s="36"/>
    </row>
    <row r="59" spans="1:47" s="2" customFormat="1" ht="22.9" customHeight="1">
      <c r="A59" s="36"/>
      <c r="B59" s="37"/>
      <c r="C59" s="136" t="s">
        <v>78</v>
      </c>
      <c r="D59" s="38"/>
      <c r="E59" s="38"/>
      <c r="F59" s="38"/>
      <c r="G59" s="38"/>
      <c r="H59" s="38"/>
      <c r="I59" s="38"/>
      <c r="J59" s="79">
        <f>J88</f>
        <v>0</v>
      </c>
      <c r="K59" s="38"/>
      <c r="L59" s="107"/>
      <c r="S59" s="36"/>
      <c r="T59" s="36"/>
      <c r="U59" s="36"/>
      <c r="V59" s="36"/>
      <c r="W59" s="36"/>
      <c r="X59" s="36"/>
      <c r="Y59" s="36"/>
      <c r="Z59" s="36"/>
      <c r="AA59" s="36"/>
      <c r="AB59" s="36"/>
      <c r="AC59" s="36"/>
      <c r="AD59" s="36"/>
      <c r="AE59" s="36"/>
      <c r="AU59" s="18" t="s">
        <v>121</v>
      </c>
    </row>
    <row r="60" spans="1:47" s="9" customFormat="1" ht="24.95" customHeight="1">
      <c r="B60" s="137"/>
      <c r="C60" s="138"/>
      <c r="D60" s="139" t="s">
        <v>207</v>
      </c>
      <c r="E60" s="140"/>
      <c r="F60" s="140"/>
      <c r="G60" s="140"/>
      <c r="H60" s="140"/>
      <c r="I60" s="140"/>
      <c r="J60" s="141">
        <f>J89</f>
        <v>0</v>
      </c>
      <c r="K60" s="138"/>
      <c r="L60" s="142"/>
    </row>
    <row r="61" spans="1:47" s="10" customFormat="1" ht="19.899999999999999" customHeight="1">
      <c r="B61" s="143"/>
      <c r="C61" s="144"/>
      <c r="D61" s="145" t="s">
        <v>1566</v>
      </c>
      <c r="E61" s="146"/>
      <c r="F61" s="146"/>
      <c r="G61" s="146"/>
      <c r="H61" s="146"/>
      <c r="I61" s="146"/>
      <c r="J61" s="147">
        <f>J90</f>
        <v>0</v>
      </c>
      <c r="K61" s="144"/>
      <c r="L61" s="148"/>
    </row>
    <row r="62" spans="1:47" s="10" customFormat="1" ht="19.899999999999999" customHeight="1">
      <c r="B62" s="143"/>
      <c r="C62" s="144"/>
      <c r="D62" s="145" t="s">
        <v>2215</v>
      </c>
      <c r="E62" s="146"/>
      <c r="F62" s="146"/>
      <c r="G62" s="146"/>
      <c r="H62" s="146"/>
      <c r="I62" s="146"/>
      <c r="J62" s="147">
        <f>J111</f>
        <v>0</v>
      </c>
      <c r="K62" s="144"/>
      <c r="L62" s="148"/>
    </row>
    <row r="63" spans="1:47" s="10" customFormat="1" ht="19.899999999999999" customHeight="1">
      <c r="B63" s="143"/>
      <c r="C63" s="144"/>
      <c r="D63" s="145" t="s">
        <v>2216</v>
      </c>
      <c r="E63" s="146"/>
      <c r="F63" s="146"/>
      <c r="G63" s="146"/>
      <c r="H63" s="146"/>
      <c r="I63" s="146"/>
      <c r="J63" s="147">
        <f>J116</f>
        <v>0</v>
      </c>
      <c r="K63" s="144"/>
      <c r="L63" s="148"/>
    </row>
    <row r="64" spans="1:47" s="10" customFormat="1" ht="19.899999999999999" customHeight="1">
      <c r="B64" s="143"/>
      <c r="C64" s="144"/>
      <c r="D64" s="145" t="s">
        <v>209</v>
      </c>
      <c r="E64" s="146"/>
      <c r="F64" s="146"/>
      <c r="G64" s="146"/>
      <c r="H64" s="146"/>
      <c r="I64" s="146"/>
      <c r="J64" s="147">
        <f>J121</f>
        <v>0</v>
      </c>
      <c r="K64" s="144"/>
      <c r="L64" s="148"/>
    </row>
    <row r="65" spans="1:31" s="10" customFormat="1" ht="19.899999999999999" customHeight="1">
      <c r="B65" s="143"/>
      <c r="C65" s="144"/>
      <c r="D65" s="145" t="s">
        <v>210</v>
      </c>
      <c r="E65" s="146"/>
      <c r="F65" s="146"/>
      <c r="G65" s="146"/>
      <c r="H65" s="146"/>
      <c r="I65" s="146"/>
      <c r="J65" s="147">
        <f>J132</f>
        <v>0</v>
      </c>
      <c r="K65" s="144"/>
      <c r="L65" s="148"/>
    </row>
    <row r="66" spans="1:31" s="10" customFormat="1" ht="19.899999999999999" customHeight="1">
      <c r="B66" s="143"/>
      <c r="C66" s="144"/>
      <c r="D66" s="145" t="s">
        <v>211</v>
      </c>
      <c r="E66" s="146"/>
      <c r="F66" s="146"/>
      <c r="G66" s="146"/>
      <c r="H66" s="146"/>
      <c r="I66" s="146"/>
      <c r="J66" s="147">
        <f>J147</f>
        <v>0</v>
      </c>
      <c r="K66" s="144"/>
      <c r="L66" s="148"/>
    </row>
    <row r="67" spans="1:31" s="10" customFormat="1" ht="19.899999999999999" customHeight="1">
      <c r="B67" s="143"/>
      <c r="C67" s="144"/>
      <c r="D67" s="145" t="s">
        <v>212</v>
      </c>
      <c r="E67" s="146"/>
      <c r="F67" s="146"/>
      <c r="G67" s="146"/>
      <c r="H67" s="146"/>
      <c r="I67" s="146"/>
      <c r="J67" s="147">
        <f>J157</f>
        <v>0</v>
      </c>
      <c r="K67" s="144"/>
      <c r="L67" s="148"/>
    </row>
    <row r="68" spans="1:31" s="9" customFormat="1" ht="24.95" customHeight="1">
      <c r="B68" s="137"/>
      <c r="C68" s="138"/>
      <c r="D68" s="139" t="s">
        <v>222</v>
      </c>
      <c r="E68" s="140"/>
      <c r="F68" s="140"/>
      <c r="G68" s="140"/>
      <c r="H68" s="140"/>
      <c r="I68" s="140"/>
      <c r="J68" s="141">
        <f>J160</f>
        <v>0</v>
      </c>
      <c r="K68" s="138"/>
      <c r="L68" s="142"/>
    </row>
    <row r="69" spans="1:31" s="2" customFormat="1" ht="21.75" customHeight="1">
      <c r="A69" s="36"/>
      <c r="B69" s="37"/>
      <c r="C69" s="38"/>
      <c r="D69" s="38"/>
      <c r="E69" s="38"/>
      <c r="F69" s="38"/>
      <c r="G69" s="38"/>
      <c r="H69" s="38"/>
      <c r="I69" s="38"/>
      <c r="J69" s="38"/>
      <c r="K69" s="38"/>
      <c r="L69" s="107"/>
      <c r="S69" s="36"/>
      <c r="T69" s="36"/>
      <c r="U69" s="36"/>
      <c r="V69" s="36"/>
      <c r="W69" s="36"/>
      <c r="X69" s="36"/>
      <c r="Y69" s="36"/>
      <c r="Z69" s="36"/>
      <c r="AA69" s="36"/>
      <c r="AB69" s="36"/>
      <c r="AC69" s="36"/>
      <c r="AD69" s="36"/>
      <c r="AE69" s="36"/>
    </row>
    <row r="70" spans="1:31" s="2" customFormat="1" ht="6.95" customHeight="1">
      <c r="A70" s="36"/>
      <c r="B70" s="49"/>
      <c r="C70" s="50"/>
      <c r="D70" s="50"/>
      <c r="E70" s="50"/>
      <c r="F70" s="50"/>
      <c r="G70" s="50"/>
      <c r="H70" s="50"/>
      <c r="I70" s="50"/>
      <c r="J70" s="50"/>
      <c r="K70" s="50"/>
      <c r="L70" s="107"/>
      <c r="S70" s="36"/>
      <c r="T70" s="36"/>
      <c r="U70" s="36"/>
      <c r="V70" s="36"/>
      <c r="W70" s="36"/>
      <c r="X70" s="36"/>
      <c r="Y70" s="36"/>
      <c r="Z70" s="36"/>
      <c r="AA70" s="36"/>
      <c r="AB70" s="36"/>
      <c r="AC70" s="36"/>
      <c r="AD70" s="36"/>
      <c r="AE70" s="36"/>
    </row>
    <row r="74" spans="1:31" s="2" customFormat="1" ht="6.95" customHeight="1">
      <c r="A74" s="36"/>
      <c r="B74" s="51"/>
      <c r="C74" s="52"/>
      <c r="D74" s="52"/>
      <c r="E74" s="52"/>
      <c r="F74" s="52"/>
      <c r="G74" s="52"/>
      <c r="H74" s="52"/>
      <c r="I74" s="52"/>
      <c r="J74" s="52"/>
      <c r="K74" s="52"/>
      <c r="L74" s="107"/>
      <c r="S74" s="36"/>
      <c r="T74" s="36"/>
      <c r="U74" s="36"/>
      <c r="V74" s="36"/>
      <c r="W74" s="36"/>
      <c r="X74" s="36"/>
      <c r="Y74" s="36"/>
      <c r="Z74" s="36"/>
      <c r="AA74" s="36"/>
      <c r="AB74" s="36"/>
      <c r="AC74" s="36"/>
      <c r="AD74" s="36"/>
      <c r="AE74" s="36"/>
    </row>
    <row r="75" spans="1:31" s="2" customFormat="1" ht="24.95" customHeight="1">
      <c r="A75" s="36"/>
      <c r="B75" s="37"/>
      <c r="C75" s="24" t="s">
        <v>126</v>
      </c>
      <c r="D75" s="38"/>
      <c r="E75" s="38"/>
      <c r="F75" s="38"/>
      <c r="G75" s="38"/>
      <c r="H75" s="38"/>
      <c r="I75" s="38"/>
      <c r="J75" s="38"/>
      <c r="K75" s="38"/>
      <c r="L75" s="107"/>
      <c r="S75" s="36"/>
      <c r="T75" s="36"/>
      <c r="U75" s="36"/>
      <c r="V75" s="36"/>
      <c r="W75" s="36"/>
      <c r="X75" s="36"/>
      <c r="Y75" s="36"/>
      <c r="Z75" s="36"/>
      <c r="AA75" s="36"/>
      <c r="AB75" s="36"/>
      <c r="AC75" s="36"/>
      <c r="AD75" s="36"/>
      <c r="AE75" s="36"/>
    </row>
    <row r="76" spans="1:31" s="2" customFormat="1" ht="6.95" customHeight="1">
      <c r="A76" s="36"/>
      <c r="B76" s="37"/>
      <c r="C76" s="38"/>
      <c r="D76" s="38"/>
      <c r="E76" s="38"/>
      <c r="F76" s="38"/>
      <c r="G76" s="38"/>
      <c r="H76" s="38"/>
      <c r="I76" s="38"/>
      <c r="J76" s="38"/>
      <c r="K76" s="38"/>
      <c r="L76" s="107"/>
      <c r="S76" s="36"/>
      <c r="T76" s="36"/>
      <c r="U76" s="36"/>
      <c r="V76" s="36"/>
      <c r="W76" s="36"/>
      <c r="X76" s="36"/>
      <c r="Y76" s="36"/>
      <c r="Z76" s="36"/>
      <c r="AA76" s="36"/>
      <c r="AB76" s="36"/>
      <c r="AC76" s="36"/>
      <c r="AD76" s="36"/>
      <c r="AE76" s="36"/>
    </row>
    <row r="77" spans="1:31" s="2" customFormat="1" ht="12" customHeight="1">
      <c r="A77" s="36"/>
      <c r="B77" s="37"/>
      <c r="C77" s="30" t="s">
        <v>16</v>
      </c>
      <c r="D77" s="38"/>
      <c r="E77" s="38"/>
      <c r="F77" s="38"/>
      <c r="G77" s="38"/>
      <c r="H77" s="38"/>
      <c r="I77" s="38"/>
      <c r="J77" s="38"/>
      <c r="K77" s="38"/>
      <c r="L77" s="107"/>
      <c r="S77" s="36"/>
      <c r="T77" s="36"/>
      <c r="U77" s="36"/>
      <c r="V77" s="36"/>
      <c r="W77" s="36"/>
      <c r="X77" s="36"/>
      <c r="Y77" s="36"/>
      <c r="Z77" s="36"/>
      <c r="AA77" s="36"/>
      <c r="AB77" s="36"/>
      <c r="AC77" s="36"/>
      <c r="AD77" s="36"/>
      <c r="AE77" s="36"/>
    </row>
    <row r="78" spans="1:31" s="2" customFormat="1" ht="16.5" customHeight="1">
      <c r="A78" s="36"/>
      <c r="B78" s="37"/>
      <c r="C78" s="38"/>
      <c r="D78" s="38"/>
      <c r="E78" s="374" t="str">
        <f>E7</f>
        <v>Úprava objektu Radniční č.p.13 na kancelářské prostory,Frýdek-Místek</v>
      </c>
      <c r="F78" s="375"/>
      <c r="G78" s="375"/>
      <c r="H78" s="375"/>
      <c r="I78" s="38"/>
      <c r="J78" s="38"/>
      <c r="K78" s="38"/>
      <c r="L78" s="107"/>
      <c r="S78" s="36"/>
      <c r="T78" s="36"/>
      <c r="U78" s="36"/>
      <c r="V78" s="36"/>
      <c r="W78" s="36"/>
      <c r="X78" s="36"/>
      <c r="Y78" s="36"/>
      <c r="Z78" s="36"/>
      <c r="AA78" s="36"/>
      <c r="AB78" s="36"/>
      <c r="AC78" s="36"/>
      <c r="AD78" s="36"/>
      <c r="AE78" s="36"/>
    </row>
    <row r="79" spans="1:31" s="2" customFormat="1" ht="12" customHeight="1">
      <c r="A79" s="36"/>
      <c r="B79" s="37"/>
      <c r="C79" s="30" t="s">
        <v>205</v>
      </c>
      <c r="D79" s="38"/>
      <c r="E79" s="38"/>
      <c r="F79" s="38"/>
      <c r="G79" s="38"/>
      <c r="H79" s="38"/>
      <c r="I79" s="38"/>
      <c r="J79" s="38"/>
      <c r="K79" s="38"/>
      <c r="L79" s="107"/>
      <c r="S79" s="36"/>
      <c r="T79" s="36"/>
      <c r="U79" s="36"/>
      <c r="V79" s="36"/>
      <c r="W79" s="36"/>
      <c r="X79" s="36"/>
      <c r="Y79" s="36"/>
      <c r="Z79" s="36"/>
      <c r="AA79" s="36"/>
      <c r="AB79" s="36"/>
      <c r="AC79" s="36"/>
      <c r="AD79" s="36"/>
      <c r="AE79" s="36"/>
    </row>
    <row r="80" spans="1:31" s="2" customFormat="1" ht="16.5" customHeight="1">
      <c r="A80" s="36"/>
      <c r="B80" s="37"/>
      <c r="C80" s="38"/>
      <c r="D80" s="38"/>
      <c r="E80" s="330" t="str">
        <f>E9</f>
        <v xml:space="preserve">02 - Odbourání zídek a sanační práce </v>
      </c>
      <c r="F80" s="371"/>
      <c r="G80" s="371"/>
      <c r="H80" s="371"/>
      <c r="I80" s="38"/>
      <c r="J80" s="38"/>
      <c r="K80" s="38"/>
      <c r="L80" s="107"/>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38"/>
      <c r="J81" s="38"/>
      <c r="K81" s="38"/>
      <c r="L81" s="107"/>
      <c r="S81" s="36"/>
      <c r="T81" s="36"/>
      <c r="U81" s="36"/>
      <c r="V81" s="36"/>
      <c r="W81" s="36"/>
      <c r="X81" s="36"/>
      <c r="Y81" s="36"/>
      <c r="Z81" s="36"/>
      <c r="AA81" s="36"/>
      <c r="AB81" s="36"/>
      <c r="AC81" s="36"/>
      <c r="AD81" s="36"/>
      <c r="AE81" s="36"/>
    </row>
    <row r="82" spans="1:65" s="2" customFormat="1" ht="12" customHeight="1">
      <c r="A82" s="36"/>
      <c r="B82" s="37"/>
      <c r="C82" s="30" t="s">
        <v>22</v>
      </c>
      <c r="D82" s="38"/>
      <c r="E82" s="38"/>
      <c r="F82" s="28" t="str">
        <f>F12</f>
        <v xml:space="preserve"> </v>
      </c>
      <c r="G82" s="38"/>
      <c r="H82" s="38"/>
      <c r="I82" s="30" t="s">
        <v>24</v>
      </c>
      <c r="J82" s="61" t="str">
        <f>IF(J12="","",J12)</f>
        <v>17. 7. 2020</v>
      </c>
      <c r="K82" s="38"/>
      <c r="L82" s="107"/>
      <c r="S82" s="36"/>
      <c r="T82" s="36"/>
      <c r="U82" s="36"/>
      <c r="V82" s="36"/>
      <c r="W82" s="36"/>
      <c r="X82" s="36"/>
      <c r="Y82" s="36"/>
      <c r="Z82" s="36"/>
      <c r="AA82" s="36"/>
      <c r="AB82" s="36"/>
      <c r="AC82" s="36"/>
      <c r="AD82" s="36"/>
      <c r="AE82" s="36"/>
    </row>
    <row r="83" spans="1:65" s="2" customFormat="1" ht="6.95" customHeight="1">
      <c r="A83" s="36"/>
      <c r="B83" s="37"/>
      <c r="C83" s="38"/>
      <c r="D83" s="38"/>
      <c r="E83" s="38"/>
      <c r="F83" s="38"/>
      <c r="G83" s="38"/>
      <c r="H83" s="38"/>
      <c r="I83" s="38"/>
      <c r="J83" s="38"/>
      <c r="K83" s="38"/>
      <c r="L83" s="107"/>
      <c r="S83" s="36"/>
      <c r="T83" s="36"/>
      <c r="U83" s="36"/>
      <c r="V83" s="36"/>
      <c r="W83" s="36"/>
      <c r="X83" s="36"/>
      <c r="Y83" s="36"/>
      <c r="Z83" s="36"/>
      <c r="AA83" s="36"/>
      <c r="AB83" s="36"/>
      <c r="AC83" s="36"/>
      <c r="AD83" s="36"/>
      <c r="AE83" s="36"/>
    </row>
    <row r="84" spans="1:65" s="2" customFormat="1" ht="15.2" customHeight="1">
      <c r="A84" s="36"/>
      <c r="B84" s="37"/>
      <c r="C84" s="30" t="s">
        <v>30</v>
      </c>
      <c r="D84" s="38"/>
      <c r="E84" s="38"/>
      <c r="F84" s="28" t="str">
        <f>E15</f>
        <v xml:space="preserve">Statutární město Frýdek-Místek </v>
      </c>
      <c r="G84" s="38"/>
      <c r="H84" s="38"/>
      <c r="I84" s="30" t="s">
        <v>38</v>
      </c>
      <c r="J84" s="34" t="str">
        <f>E21</f>
        <v xml:space="preserve"> </v>
      </c>
      <c r="K84" s="38"/>
      <c r="L84" s="107"/>
      <c r="S84" s="36"/>
      <c r="T84" s="36"/>
      <c r="U84" s="36"/>
      <c r="V84" s="36"/>
      <c r="W84" s="36"/>
      <c r="X84" s="36"/>
      <c r="Y84" s="36"/>
      <c r="Z84" s="36"/>
      <c r="AA84" s="36"/>
      <c r="AB84" s="36"/>
      <c r="AC84" s="36"/>
      <c r="AD84" s="36"/>
      <c r="AE84" s="36"/>
    </row>
    <row r="85" spans="1:65" s="2" customFormat="1" ht="15.2" customHeight="1">
      <c r="A85" s="36"/>
      <c r="B85" s="37"/>
      <c r="C85" s="30" t="s">
        <v>36</v>
      </c>
      <c r="D85" s="38"/>
      <c r="E85" s="38"/>
      <c r="F85" s="28" t="str">
        <f>IF(E18="","",E18)</f>
        <v>Vyplň údaj</v>
      </c>
      <c r="G85" s="38"/>
      <c r="H85" s="38"/>
      <c r="I85" s="30" t="s">
        <v>41</v>
      </c>
      <c r="J85" s="34" t="str">
        <f>E24</f>
        <v xml:space="preserve">Lenka Jerakasová </v>
      </c>
      <c r="K85" s="38"/>
      <c r="L85" s="107"/>
      <c r="S85" s="36"/>
      <c r="T85" s="36"/>
      <c r="U85" s="36"/>
      <c r="V85" s="36"/>
      <c r="W85" s="36"/>
      <c r="X85" s="36"/>
      <c r="Y85" s="36"/>
      <c r="Z85" s="36"/>
      <c r="AA85" s="36"/>
      <c r="AB85" s="36"/>
      <c r="AC85" s="36"/>
      <c r="AD85" s="36"/>
      <c r="AE85" s="36"/>
    </row>
    <row r="86" spans="1:65" s="2" customFormat="1" ht="10.35" customHeight="1">
      <c r="A86" s="36"/>
      <c r="B86" s="37"/>
      <c r="C86" s="38"/>
      <c r="D86" s="38"/>
      <c r="E86" s="38"/>
      <c r="F86" s="38"/>
      <c r="G86" s="38"/>
      <c r="H86" s="38"/>
      <c r="I86" s="38"/>
      <c r="J86" s="38"/>
      <c r="K86" s="38"/>
      <c r="L86" s="107"/>
      <c r="S86" s="36"/>
      <c r="T86" s="36"/>
      <c r="U86" s="36"/>
      <c r="V86" s="36"/>
      <c r="W86" s="36"/>
      <c r="X86" s="36"/>
      <c r="Y86" s="36"/>
      <c r="Z86" s="36"/>
      <c r="AA86" s="36"/>
      <c r="AB86" s="36"/>
      <c r="AC86" s="36"/>
      <c r="AD86" s="36"/>
      <c r="AE86" s="36"/>
    </row>
    <row r="87" spans="1:65" s="11" customFormat="1" ht="29.25" customHeight="1">
      <c r="A87" s="149"/>
      <c r="B87" s="150"/>
      <c r="C87" s="151" t="s">
        <v>127</v>
      </c>
      <c r="D87" s="152" t="s">
        <v>65</v>
      </c>
      <c r="E87" s="152" t="s">
        <v>61</v>
      </c>
      <c r="F87" s="152" t="s">
        <v>62</v>
      </c>
      <c r="G87" s="152" t="s">
        <v>128</v>
      </c>
      <c r="H87" s="152" t="s">
        <v>129</v>
      </c>
      <c r="I87" s="152" t="s">
        <v>130</v>
      </c>
      <c r="J87" s="152" t="s">
        <v>120</v>
      </c>
      <c r="K87" s="153" t="s">
        <v>131</v>
      </c>
      <c r="L87" s="154"/>
      <c r="M87" s="70" t="s">
        <v>35</v>
      </c>
      <c r="N87" s="71" t="s">
        <v>50</v>
      </c>
      <c r="O87" s="71" t="s">
        <v>132</v>
      </c>
      <c r="P87" s="71" t="s">
        <v>133</v>
      </c>
      <c r="Q87" s="71" t="s">
        <v>134</v>
      </c>
      <c r="R87" s="71" t="s">
        <v>135</v>
      </c>
      <c r="S87" s="71" t="s">
        <v>136</v>
      </c>
      <c r="T87" s="72" t="s">
        <v>137</v>
      </c>
      <c r="U87" s="149"/>
      <c r="V87" s="149"/>
      <c r="W87" s="149"/>
      <c r="X87" s="149"/>
      <c r="Y87" s="149"/>
      <c r="Z87" s="149"/>
      <c r="AA87" s="149"/>
      <c r="AB87" s="149"/>
      <c r="AC87" s="149"/>
      <c r="AD87" s="149"/>
      <c r="AE87" s="149"/>
    </row>
    <row r="88" spans="1:65" s="2" customFormat="1" ht="22.9" customHeight="1">
      <c r="A88" s="36"/>
      <c r="B88" s="37"/>
      <c r="C88" s="77" t="s">
        <v>138</v>
      </c>
      <c r="D88" s="38"/>
      <c r="E88" s="38"/>
      <c r="F88" s="38"/>
      <c r="G88" s="38"/>
      <c r="H88" s="38"/>
      <c r="I88" s="38"/>
      <c r="J88" s="155">
        <f>BK88</f>
        <v>0</v>
      </c>
      <c r="K88" s="38"/>
      <c r="L88" s="41"/>
      <c r="M88" s="73"/>
      <c r="N88" s="156"/>
      <c r="O88" s="74"/>
      <c r="P88" s="157">
        <f>P89+P160</f>
        <v>0</v>
      </c>
      <c r="Q88" s="74"/>
      <c r="R88" s="157">
        <f>R89+R160</f>
        <v>1.5110320000000002</v>
      </c>
      <c r="S88" s="74"/>
      <c r="T88" s="158">
        <f>T89+T160</f>
        <v>18.62548</v>
      </c>
      <c r="U88" s="36"/>
      <c r="V88" s="36"/>
      <c r="W88" s="36"/>
      <c r="X88" s="36"/>
      <c r="Y88" s="36"/>
      <c r="Z88" s="36"/>
      <c r="AA88" s="36"/>
      <c r="AB88" s="36"/>
      <c r="AC88" s="36"/>
      <c r="AD88" s="36"/>
      <c r="AE88" s="36"/>
      <c r="AT88" s="18" t="s">
        <v>79</v>
      </c>
      <c r="AU88" s="18" t="s">
        <v>121</v>
      </c>
      <c r="BK88" s="159">
        <f>BK89+BK160</f>
        <v>0</v>
      </c>
    </row>
    <row r="89" spans="1:65" s="12" customFormat="1" ht="25.9" customHeight="1">
      <c r="B89" s="160"/>
      <c r="C89" s="161"/>
      <c r="D89" s="162" t="s">
        <v>79</v>
      </c>
      <c r="E89" s="163" t="s">
        <v>223</v>
      </c>
      <c r="F89" s="163" t="s">
        <v>224</v>
      </c>
      <c r="G89" s="161"/>
      <c r="H89" s="161"/>
      <c r="I89" s="164"/>
      <c r="J89" s="165">
        <f>BK89</f>
        <v>0</v>
      </c>
      <c r="K89" s="161"/>
      <c r="L89" s="166"/>
      <c r="M89" s="167"/>
      <c r="N89" s="168"/>
      <c r="O89" s="168"/>
      <c r="P89" s="169">
        <f>P90+P111+P116+P121+P132+P147+P157</f>
        <v>0</v>
      </c>
      <c r="Q89" s="168"/>
      <c r="R89" s="169">
        <f>R90+R111+R116+R121+R132+R147+R157</f>
        <v>1.5110320000000002</v>
      </c>
      <c r="S89" s="168"/>
      <c r="T89" s="170">
        <f>T90+T111+T116+T121+T132+T147+T157</f>
        <v>18.62548</v>
      </c>
      <c r="AR89" s="171" t="s">
        <v>21</v>
      </c>
      <c r="AT89" s="172" t="s">
        <v>79</v>
      </c>
      <c r="AU89" s="172" t="s">
        <v>80</v>
      </c>
      <c r="AY89" s="171" t="s">
        <v>142</v>
      </c>
      <c r="BK89" s="173">
        <f>BK90+BK111+BK116+BK121+BK132+BK147+BK157</f>
        <v>0</v>
      </c>
    </row>
    <row r="90" spans="1:65" s="12" customFormat="1" ht="22.9" customHeight="1">
      <c r="B90" s="160"/>
      <c r="C90" s="161"/>
      <c r="D90" s="162" t="s">
        <v>79</v>
      </c>
      <c r="E90" s="174" t="s">
        <v>21</v>
      </c>
      <c r="F90" s="174" t="s">
        <v>1572</v>
      </c>
      <c r="G90" s="161"/>
      <c r="H90" s="161"/>
      <c r="I90" s="164"/>
      <c r="J90" s="175">
        <f>BK90</f>
        <v>0</v>
      </c>
      <c r="K90" s="161"/>
      <c r="L90" s="166"/>
      <c r="M90" s="167"/>
      <c r="N90" s="168"/>
      <c r="O90" s="168"/>
      <c r="P90" s="169">
        <f>SUM(P91:P110)</f>
        <v>0</v>
      </c>
      <c r="Q90" s="168"/>
      <c r="R90" s="169">
        <f>SUM(R91:R110)</f>
        <v>0</v>
      </c>
      <c r="S90" s="168"/>
      <c r="T90" s="170">
        <f>SUM(T91:T110)</f>
        <v>3.1360000000000001</v>
      </c>
      <c r="AR90" s="171" t="s">
        <v>21</v>
      </c>
      <c r="AT90" s="172" t="s">
        <v>79</v>
      </c>
      <c r="AU90" s="172" t="s">
        <v>21</v>
      </c>
      <c r="AY90" s="171" t="s">
        <v>142</v>
      </c>
      <c r="BK90" s="173">
        <f>SUM(BK91:BK110)</f>
        <v>0</v>
      </c>
    </row>
    <row r="91" spans="1:65" s="2" customFormat="1" ht="37.9" customHeight="1">
      <c r="A91" s="36"/>
      <c r="B91" s="37"/>
      <c r="C91" s="176" t="s">
        <v>21</v>
      </c>
      <c r="D91" s="176" t="s">
        <v>145</v>
      </c>
      <c r="E91" s="177" t="s">
        <v>2217</v>
      </c>
      <c r="F91" s="178" t="s">
        <v>2218</v>
      </c>
      <c r="G91" s="179" t="s">
        <v>256</v>
      </c>
      <c r="H91" s="180">
        <v>5.6</v>
      </c>
      <c r="I91" s="181"/>
      <c r="J91" s="182">
        <f>ROUND(I91*H91,2)</f>
        <v>0</v>
      </c>
      <c r="K91" s="178" t="s">
        <v>149</v>
      </c>
      <c r="L91" s="41"/>
      <c r="M91" s="183" t="s">
        <v>35</v>
      </c>
      <c r="N91" s="184" t="s">
        <v>51</v>
      </c>
      <c r="O91" s="66"/>
      <c r="P91" s="185">
        <f>O91*H91</f>
        <v>0</v>
      </c>
      <c r="Q91" s="185">
        <v>0</v>
      </c>
      <c r="R91" s="185">
        <f>Q91*H91</f>
        <v>0</v>
      </c>
      <c r="S91" s="185">
        <v>0.26</v>
      </c>
      <c r="T91" s="186">
        <f>S91*H91</f>
        <v>1.456</v>
      </c>
      <c r="U91" s="36"/>
      <c r="V91" s="36"/>
      <c r="W91" s="36"/>
      <c r="X91" s="36"/>
      <c r="Y91" s="36"/>
      <c r="Z91" s="36"/>
      <c r="AA91" s="36"/>
      <c r="AB91" s="36"/>
      <c r="AC91" s="36"/>
      <c r="AD91" s="36"/>
      <c r="AE91" s="36"/>
      <c r="AR91" s="187" t="s">
        <v>161</v>
      </c>
      <c r="AT91" s="187" t="s">
        <v>145</v>
      </c>
      <c r="AU91" s="187" t="s">
        <v>89</v>
      </c>
      <c r="AY91" s="18" t="s">
        <v>142</v>
      </c>
      <c r="BE91" s="188">
        <f>IF(N91="základní",J91,0)</f>
        <v>0</v>
      </c>
      <c r="BF91" s="188">
        <f>IF(N91="snížená",J91,0)</f>
        <v>0</v>
      </c>
      <c r="BG91" s="188">
        <f>IF(N91="zákl. přenesená",J91,0)</f>
        <v>0</v>
      </c>
      <c r="BH91" s="188">
        <f>IF(N91="sníž. přenesená",J91,0)</f>
        <v>0</v>
      </c>
      <c r="BI91" s="188">
        <f>IF(N91="nulová",J91,0)</f>
        <v>0</v>
      </c>
      <c r="BJ91" s="18" t="s">
        <v>21</v>
      </c>
      <c r="BK91" s="188">
        <f>ROUND(I91*H91,2)</f>
        <v>0</v>
      </c>
      <c r="BL91" s="18" t="s">
        <v>161</v>
      </c>
      <c r="BM91" s="187" t="s">
        <v>2219</v>
      </c>
    </row>
    <row r="92" spans="1:65" s="2" customFormat="1" ht="126.75">
      <c r="A92" s="36"/>
      <c r="B92" s="37"/>
      <c r="C92" s="38"/>
      <c r="D92" s="196" t="s">
        <v>238</v>
      </c>
      <c r="E92" s="38"/>
      <c r="F92" s="217" t="s">
        <v>2220</v>
      </c>
      <c r="G92" s="38"/>
      <c r="H92" s="38"/>
      <c r="I92" s="218"/>
      <c r="J92" s="38"/>
      <c r="K92" s="38"/>
      <c r="L92" s="41"/>
      <c r="M92" s="219"/>
      <c r="N92" s="220"/>
      <c r="O92" s="66"/>
      <c r="P92" s="66"/>
      <c r="Q92" s="66"/>
      <c r="R92" s="66"/>
      <c r="S92" s="66"/>
      <c r="T92" s="67"/>
      <c r="U92" s="36"/>
      <c r="V92" s="36"/>
      <c r="W92" s="36"/>
      <c r="X92" s="36"/>
      <c r="Y92" s="36"/>
      <c r="Z92" s="36"/>
      <c r="AA92" s="36"/>
      <c r="AB92" s="36"/>
      <c r="AC92" s="36"/>
      <c r="AD92" s="36"/>
      <c r="AE92" s="36"/>
      <c r="AT92" s="18" t="s">
        <v>238</v>
      </c>
      <c r="AU92" s="18" t="s">
        <v>89</v>
      </c>
    </row>
    <row r="93" spans="1:65" s="13" customFormat="1" ht="11.25">
      <c r="B93" s="194"/>
      <c r="C93" s="195"/>
      <c r="D93" s="196" t="s">
        <v>231</v>
      </c>
      <c r="E93" s="197" t="s">
        <v>35</v>
      </c>
      <c r="F93" s="198" t="s">
        <v>2221</v>
      </c>
      <c r="G93" s="195"/>
      <c r="H93" s="199">
        <v>5.6</v>
      </c>
      <c r="I93" s="200"/>
      <c r="J93" s="195"/>
      <c r="K93" s="195"/>
      <c r="L93" s="201"/>
      <c r="M93" s="202"/>
      <c r="N93" s="203"/>
      <c r="O93" s="203"/>
      <c r="P93" s="203"/>
      <c r="Q93" s="203"/>
      <c r="R93" s="203"/>
      <c r="S93" s="203"/>
      <c r="T93" s="204"/>
      <c r="AT93" s="205" t="s">
        <v>231</v>
      </c>
      <c r="AU93" s="205" t="s">
        <v>89</v>
      </c>
      <c r="AV93" s="13" t="s">
        <v>89</v>
      </c>
      <c r="AW93" s="13" t="s">
        <v>40</v>
      </c>
      <c r="AX93" s="13" t="s">
        <v>80</v>
      </c>
      <c r="AY93" s="205" t="s">
        <v>142</v>
      </c>
    </row>
    <row r="94" spans="1:65" s="14" customFormat="1" ht="11.25">
      <c r="B94" s="206"/>
      <c r="C94" s="207"/>
      <c r="D94" s="196" t="s">
        <v>231</v>
      </c>
      <c r="E94" s="208" t="s">
        <v>35</v>
      </c>
      <c r="F94" s="209" t="s">
        <v>233</v>
      </c>
      <c r="G94" s="207"/>
      <c r="H94" s="210">
        <v>5.6</v>
      </c>
      <c r="I94" s="211"/>
      <c r="J94" s="207"/>
      <c r="K94" s="207"/>
      <c r="L94" s="212"/>
      <c r="M94" s="213"/>
      <c r="N94" s="214"/>
      <c r="O94" s="214"/>
      <c r="P94" s="214"/>
      <c r="Q94" s="214"/>
      <c r="R94" s="214"/>
      <c r="S94" s="214"/>
      <c r="T94" s="215"/>
      <c r="AT94" s="216" t="s">
        <v>231</v>
      </c>
      <c r="AU94" s="216" t="s">
        <v>89</v>
      </c>
      <c r="AV94" s="14" t="s">
        <v>161</v>
      </c>
      <c r="AW94" s="14" t="s">
        <v>40</v>
      </c>
      <c r="AX94" s="14" t="s">
        <v>21</v>
      </c>
      <c r="AY94" s="216" t="s">
        <v>142</v>
      </c>
    </row>
    <row r="95" spans="1:65" s="2" customFormat="1" ht="24.2" customHeight="1">
      <c r="A95" s="36"/>
      <c r="B95" s="37"/>
      <c r="C95" s="176" t="s">
        <v>89</v>
      </c>
      <c r="D95" s="176" t="s">
        <v>145</v>
      </c>
      <c r="E95" s="177" t="s">
        <v>2222</v>
      </c>
      <c r="F95" s="178" t="s">
        <v>2223</v>
      </c>
      <c r="G95" s="179" t="s">
        <v>256</v>
      </c>
      <c r="H95" s="180">
        <v>5.6</v>
      </c>
      <c r="I95" s="181"/>
      <c r="J95" s="182">
        <f>ROUND(I95*H95,2)</f>
        <v>0</v>
      </c>
      <c r="K95" s="178" t="s">
        <v>149</v>
      </c>
      <c r="L95" s="41"/>
      <c r="M95" s="183" t="s">
        <v>35</v>
      </c>
      <c r="N95" s="184" t="s">
        <v>51</v>
      </c>
      <c r="O95" s="66"/>
      <c r="P95" s="185">
        <f>O95*H95</f>
        <v>0</v>
      </c>
      <c r="Q95" s="185">
        <v>0</v>
      </c>
      <c r="R95" s="185">
        <f>Q95*H95</f>
        <v>0</v>
      </c>
      <c r="S95" s="185">
        <v>0.3</v>
      </c>
      <c r="T95" s="186">
        <f>S95*H95</f>
        <v>1.68</v>
      </c>
      <c r="U95" s="36"/>
      <c r="V95" s="36"/>
      <c r="W95" s="36"/>
      <c r="X95" s="36"/>
      <c r="Y95" s="36"/>
      <c r="Z95" s="36"/>
      <c r="AA95" s="36"/>
      <c r="AB95" s="36"/>
      <c r="AC95" s="36"/>
      <c r="AD95" s="36"/>
      <c r="AE95" s="36"/>
      <c r="AR95" s="187" t="s">
        <v>161</v>
      </c>
      <c r="AT95" s="187" t="s">
        <v>145</v>
      </c>
      <c r="AU95" s="187" t="s">
        <v>89</v>
      </c>
      <c r="AY95" s="18" t="s">
        <v>142</v>
      </c>
      <c r="BE95" s="188">
        <f>IF(N95="základní",J95,0)</f>
        <v>0</v>
      </c>
      <c r="BF95" s="188">
        <f>IF(N95="snížená",J95,0)</f>
        <v>0</v>
      </c>
      <c r="BG95" s="188">
        <f>IF(N95="zákl. přenesená",J95,0)</f>
        <v>0</v>
      </c>
      <c r="BH95" s="188">
        <f>IF(N95="sníž. přenesená",J95,0)</f>
        <v>0</v>
      </c>
      <c r="BI95" s="188">
        <f>IF(N95="nulová",J95,0)</f>
        <v>0</v>
      </c>
      <c r="BJ95" s="18" t="s">
        <v>21</v>
      </c>
      <c r="BK95" s="188">
        <f>ROUND(I95*H95,2)</f>
        <v>0</v>
      </c>
      <c r="BL95" s="18" t="s">
        <v>161</v>
      </c>
      <c r="BM95" s="187" t="s">
        <v>2224</v>
      </c>
    </row>
    <row r="96" spans="1:65" s="2" customFormat="1" ht="175.5">
      <c r="A96" s="36"/>
      <c r="B96" s="37"/>
      <c r="C96" s="38"/>
      <c r="D96" s="196" t="s">
        <v>238</v>
      </c>
      <c r="E96" s="38"/>
      <c r="F96" s="217" t="s">
        <v>2225</v>
      </c>
      <c r="G96" s="38"/>
      <c r="H96" s="38"/>
      <c r="I96" s="218"/>
      <c r="J96" s="38"/>
      <c r="K96" s="38"/>
      <c r="L96" s="41"/>
      <c r="M96" s="219"/>
      <c r="N96" s="220"/>
      <c r="O96" s="66"/>
      <c r="P96" s="66"/>
      <c r="Q96" s="66"/>
      <c r="R96" s="66"/>
      <c r="S96" s="66"/>
      <c r="T96" s="67"/>
      <c r="U96" s="36"/>
      <c r="V96" s="36"/>
      <c r="W96" s="36"/>
      <c r="X96" s="36"/>
      <c r="Y96" s="36"/>
      <c r="Z96" s="36"/>
      <c r="AA96" s="36"/>
      <c r="AB96" s="36"/>
      <c r="AC96" s="36"/>
      <c r="AD96" s="36"/>
      <c r="AE96" s="36"/>
      <c r="AT96" s="18" t="s">
        <v>238</v>
      </c>
      <c r="AU96" s="18" t="s">
        <v>89</v>
      </c>
    </row>
    <row r="97" spans="1:65" s="2" customFormat="1" ht="24.2" customHeight="1">
      <c r="A97" s="36"/>
      <c r="B97" s="37"/>
      <c r="C97" s="176" t="s">
        <v>156</v>
      </c>
      <c r="D97" s="176" t="s">
        <v>145</v>
      </c>
      <c r="E97" s="177" t="s">
        <v>2226</v>
      </c>
      <c r="F97" s="178" t="s">
        <v>2227</v>
      </c>
      <c r="G97" s="179" t="s">
        <v>228</v>
      </c>
      <c r="H97" s="180">
        <v>2.52</v>
      </c>
      <c r="I97" s="181"/>
      <c r="J97" s="182">
        <f>ROUND(I97*H97,2)</f>
        <v>0</v>
      </c>
      <c r="K97" s="178" t="s">
        <v>149</v>
      </c>
      <c r="L97" s="41"/>
      <c r="M97" s="183" t="s">
        <v>35</v>
      </c>
      <c r="N97" s="184" t="s">
        <v>51</v>
      </c>
      <c r="O97" s="66"/>
      <c r="P97" s="185">
        <f>O97*H97</f>
        <v>0</v>
      </c>
      <c r="Q97" s="185">
        <v>0</v>
      </c>
      <c r="R97" s="185">
        <f>Q97*H97</f>
        <v>0</v>
      </c>
      <c r="S97" s="185">
        <v>0</v>
      </c>
      <c r="T97" s="186">
        <f>S97*H97</f>
        <v>0</v>
      </c>
      <c r="U97" s="36"/>
      <c r="V97" s="36"/>
      <c r="W97" s="36"/>
      <c r="X97" s="36"/>
      <c r="Y97" s="36"/>
      <c r="Z97" s="36"/>
      <c r="AA97" s="36"/>
      <c r="AB97" s="36"/>
      <c r="AC97" s="36"/>
      <c r="AD97" s="36"/>
      <c r="AE97" s="36"/>
      <c r="AR97" s="187" t="s">
        <v>161</v>
      </c>
      <c r="AT97" s="187" t="s">
        <v>145</v>
      </c>
      <c r="AU97" s="187" t="s">
        <v>89</v>
      </c>
      <c r="AY97" s="18" t="s">
        <v>142</v>
      </c>
      <c r="BE97" s="188">
        <f>IF(N97="základní",J97,0)</f>
        <v>0</v>
      </c>
      <c r="BF97" s="188">
        <f>IF(N97="snížená",J97,0)</f>
        <v>0</v>
      </c>
      <c r="BG97" s="188">
        <f>IF(N97="zákl. přenesená",J97,0)</f>
        <v>0</v>
      </c>
      <c r="BH97" s="188">
        <f>IF(N97="sníž. přenesená",J97,0)</f>
        <v>0</v>
      </c>
      <c r="BI97" s="188">
        <f>IF(N97="nulová",J97,0)</f>
        <v>0</v>
      </c>
      <c r="BJ97" s="18" t="s">
        <v>21</v>
      </c>
      <c r="BK97" s="188">
        <f>ROUND(I97*H97,2)</f>
        <v>0</v>
      </c>
      <c r="BL97" s="18" t="s">
        <v>161</v>
      </c>
      <c r="BM97" s="187" t="s">
        <v>2228</v>
      </c>
    </row>
    <row r="98" spans="1:65" s="2" customFormat="1" ht="39">
      <c r="A98" s="36"/>
      <c r="B98" s="37"/>
      <c r="C98" s="38"/>
      <c r="D98" s="196" t="s">
        <v>238</v>
      </c>
      <c r="E98" s="38"/>
      <c r="F98" s="217" t="s">
        <v>2229</v>
      </c>
      <c r="G98" s="38"/>
      <c r="H98" s="38"/>
      <c r="I98" s="218"/>
      <c r="J98" s="38"/>
      <c r="K98" s="38"/>
      <c r="L98" s="41"/>
      <c r="M98" s="219"/>
      <c r="N98" s="220"/>
      <c r="O98" s="66"/>
      <c r="P98" s="66"/>
      <c r="Q98" s="66"/>
      <c r="R98" s="66"/>
      <c r="S98" s="66"/>
      <c r="T98" s="67"/>
      <c r="U98" s="36"/>
      <c r="V98" s="36"/>
      <c r="W98" s="36"/>
      <c r="X98" s="36"/>
      <c r="Y98" s="36"/>
      <c r="Z98" s="36"/>
      <c r="AA98" s="36"/>
      <c r="AB98" s="36"/>
      <c r="AC98" s="36"/>
      <c r="AD98" s="36"/>
      <c r="AE98" s="36"/>
      <c r="AT98" s="18" t="s">
        <v>238</v>
      </c>
      <c r="AU98" s="18" t="s">
        <v>89</v>
      </c>
    </row>
    <row r="99" spans="1:65" s="13" customFormat="1" ht="11.25">
      <c r="B99" s="194"/>
      <c r="C99" s="195"/>
      <c r="D99" s="196" t="s">
        <v>231</v>
      </c>
      <c r="E99" s="197" t="s">
        <v>35</v>
      </c>
      <c r="F99" s="198" t="s">
        <v>2230</v>
      </c>
      <c r="G99" s="195"/>
      <c r="H99" s="199">
        <v>2.52</v>
      </c>
      <c r="I99" s="200"/>
      <c r="J99" s="195"/>
      <c r="K99" s="195"/>
      <c r="L99" s="201"/>
      <c r="M99" s="202"/>
      <c r="N99" s="203"/>
      <c r="O99" s="203"/>
      <c r="P99" s="203"/>
      <c r="Q99" s="203"/>
      <c r="R99" s="203"/>
      <c r="S99" s="203"/>
      <c r="T99" s="204"/>
      <c r="AT99" s="205" t="s">
        <v>231</v>
      </c>
      <c r="AU99" s="205" t="s">
        <v>89</v>
      </c>
      <c r="AV99" s="13" t="s">
        <v>89</v>
      </c>
      <c r="AW99" s="13" t="s">
        <v>40</v>
      </c>
      <c r="AX99" s="13" t="s">
        <v>80</v>
      </c>
      <c r="AY99" s="205" t="s">
        <v>142</v>
      </c>
    </row>
    <row r="100" spans="1:65" s="14" customFormat="1" ht="11.25">
      <c r="B100" s="206"/>
      <c r="C100" s="207"/>
      <c r="D100" s="196" t="s">
        <v>231</v>
      </c>
      <c r="E100" s="208" t="s">
        <v>35</v>
      </c>
      <c r="F100" s="209" t="s">
        <v>233</v>
      </c>
      <c r="G100" s="207"/>
      <c r="H100" s="210">
        <v>2.52</v>
      </c>
      <c r="I100" s="211"/>
      <c r="J100" s="207"/>
      <c r="K100" s="207"/>
      <c r="L100" s="212"/>
      <c r="M100" s="213"/>
      <c r="N100" s="214"/>
      <c r="O100" s="214"/>
      <c r="P100" s="214"/>
      <c r="Q100" s="214"/>
      <c r="R100" s="214"/>
      <c r="S100" s="214"/>
      <c r="T100" s="215"/>
      <c r="AT100" s="216" t="s">
        <v>231</v>
      </c>
      <c r="AU100" s="216" t="s">
        <v>89</v>
      </c>
      <c r="AV100" s="14" t="s">
        <v>161</v>
      </c>
      <c r="AW100" s="14" t="s">
        <v>40</v>
      </c>
      <c r="AX100" s="14" t="s">
        <v>21</v>
      </c>
      <c r="AY100" s="216" t="s">
        <v>142</v>
      </c>
    </row>
    <row r="101" spans="1:65" s="2" customFormat="1" ht="24.2" customHeight="1">
      <c r="A101" s="36"/>
      <c r="B101" s="37"/>
      <c r="C101" s="176" t="s">
        <v>161</v>
      </c>
      <c r="D101" s="176" t="s">
        <v>145</v>
      </c>
      <c r="E101" s="177" t="s">
        <v>2231</v>
      </c>
      <c r="F101" s="178" t="s">
        <v>2232</v>
      </c>
      <c r="G101" s="179" t="s">
        <v>228</v>
      </c>
      <c r="H101" s="180">
        <v>2.52</v>
      </c>
      <c r="I101" s="181"/>
      <c r="J101" s="182">
        <f>ROUND(I101*H101,2)</f>
        <v>0</v>
      </c>
      <c r="K101" s="178" t="s">
        <v>149</v>
      </c>
      <c r="L101" s="41"/>
      <c r="M101" s="183" t="s">
        <v>35</v>
      </c>
      <c r="N101" s="184" t="s">
        <v>51</v>
      </c>
      <c r="O101" s="66"/>
      <c r="P101" s="185">
        <f>O101*H101</f>
        <v>0</v>
      </c>
      <c r="Q101" s="185">
        <v>0</v>
      </c>
      <c r="R101" s="185">
        <f>Q101*H101</f>
        <v>0</v>
      </c>
      <c r="S101" s="185">
        <v>0</v>
      </c>
      <c r="T101" s="186">
        <f>S101*H101</f>
        <v>0</v>
      </c>
      <c r="U101" s="36"/>
      <c r="V101" s="36"/>
      <c r="W101" s="36"/>
      <c r="X101" s="36"/>
      <c r="Y101" s="36"/>
      <c r="Z101" s="36"/>
      <c r="AA101" s="36"/>
      <c r="AB101" s="36"/>
      <c r="AC101" s="36"/>
      <c r="AD101" s="36"/>
      <c r="AE101" s="36"/>
      <c r="AR101" s="187" t="s">
        <v>161</v>
      </c>
      <c r="AT101" s="187" t="s">
        <v>145</v>
      </c>
      <c r="AU101" s="187" t="s">
        <v>89</v>
      </c>
      <c r="AY101" s="18" t="s">
        <v>142</v>
      </c>
      <c r="BE101" s="188">
        <f>IF(N101="základní",J101,0)</f>
        <v>0</v>
      </c>
      <c r="BF101" s="188">
        <f>IF(N101="snížená",J101,0)</f>
        <v>0</v>
      </c>
      <c r="BG101" s="188">
        <f>IF(N101="zákl. přenesená",J101,0)</f>
        <v>0</v>
      </c>
      <c r="BH101" s="188">
        <f>IF(N101="sníž. přenesená",J101,0)</f>
        <v>0</v>
      </c>
      <c r="BI101" s="188">
        <f>IF(N101="nulová",J101,0)</f>
        <v>0</v>
      </c>
      <c r="BJ101" s="18" t="s">
        <v>21</v>
      </c>
      <c r="BK101" s="188">
        <f>ROUND(I101*H101,2)</f>
        <v>0</v>
      </c>
      <c r="BL101" s="18" t="s">
        <v>161</v>
      </c>
      <c r="BM101" s="187" t="s">
        <v>2233</v>
      </c>
    </row>
    <row r="102" spans="1:65" s="2" customFormat="1" ht="37.9" customHeight="1">
      <c r="A102" s="36"/>
      <c r="B102" s="37"/>
      <c r="C102" s="176" t="s">
        <v>141</v>
      </c>
      <c r="D102" s="176" t="s">
        <v>145</v>
      </c>
      <c r="E102" s="177" t="s">
        <v>2234</v>
      </c>
      <c r="F102" s="178" t="s">
        <v>2235</v>
      </c>
      <c r="G102" s="179" t="s">
        <v>228</v>
      </c>
      <c r="H102" s="180">
        <v>2.52</v>
      </c>
      <c r="I102" s="181"/>
      <c r="J102" s="182">
        <f>ROUND(I102*H102,2)</f>
        <v>0</v>
      </c>
      <c r="K102" s="178" t="s">
        <v>149</v>
      </c>
      <c r="L102" s="41"/>
      <c r="M102" s="183" t="s">
        <v>35</v>
      </c>
      <c r="N102" s="184" t="s">
        <v>51</v>
      </c>
      <c r="O102" s="66"/>
      <c r="P102" s="185">
        <f>O102*H102</f>
        <v>0</v>
      </c>
      <c r="Q102" s="185">
        <v>0</v>
      </c>
      <c r="R102" s="185">
        <f>Q102*H102</f>
        <v>0</v>
      </c>
      <c r="S102" s="185">
        <v>0</v>
      </c>
      <c r="T102" s="186">
        <f>S102*H102</f>
        <v>0</v>
      </c>
      <c r="U102" s="36"/>
      <c r="V102" s="36"/>
      <c r="W102" s="36"/>
      <c r="X102" s="36"/>
      <c r="Y102" s="36"/>
      <c r="Z102" s="36"/>
      <c r="AA102" s="36"/>
      <c r="AB102" s="36"/>
      <c r="AC102" s="36"/>
      <c r="AD102" s="36"/>
      <c r="AE102" s="36"/>
      <c r="AR102" s="187" t="s">
        <v>161</v>
      </c>
      <c r="AT102" s="187" t="s">
        <v>145</v>
      </c>
      <c r="AU102" s="187" t="s">
        <v>89</v>
      </c>
      <c r="AY102" s="18" t="s">
        <v>142</v>
      </c>
      <c r="BE102" s="188">
        <f>IF(N102="základní",J102,0)</f>
        <v>0</v>
      </c>
      <c r="BF102" s="188">
        <f>IF(N102="snížená",J102,0)</f>
        <v>0</v>
      </c>
      <c r="BG102" s="188">
        <f>IF(N102="zákl. přenesená",J102,0)</f>
        <v>0</v>
      </c>
      <c r="BH102" s="188">
        <f>IF(N102="sníž. přenesená",J102,0)</f>
        <v>0</v>
      </c>
      <c r="BI102" s="188">
        <f>IF(N102="nulová",J102,0)</f>
        <v>0</v>
      </c>
      <c r="BJ102" s="18" t="s">
        <v>21</v>
      </c>
      <c r="BK102" s="188">
        <f>ROUND(I102*H102,2)</f>
        <v>0</v>
      </c>
      <c r="BL102" s="18" t="s">
        <v>161</v>
      </c>
      <c r="BM102" s="187" t="s">
        <v>2236</v>
      </c>
    </row>
    <row r="103" spans="1:65" s="2" customFormat="1" ht="58.5">
      <c r="A103" s="36"/>
      <c r="B103" s="37"/>
      <c r="C103" s="38"/>
      <c r="D103" s="196" t="s">
        <v>238</v>
      </c>
      <c r="E103" s="38"/>
      <c r="F103" s="217" t="s">
        <v>2237</v>
      </c>
      <c r="G103" s="38"/>
      <c r="H103" s="38"/>
      <c r="I103" s="218"/>
      <c r="J103" s="38"/>
      <c r="K103" s="38"/>
      <c r="L103" s="41"/>
      <c r="M103" s="219"/>
      <c r="N103" s="220"/>
      <c r="O103" s="66"/>
      <c r="P103" s="66"/>
      <c r="Q103" s="66"/>
      <c r="R103" s="66"/>
      <c r="S103" s="66"/>
      <c r="T103" s="67"/>
      <c r="U103" s="36"/>
      <c r="V103" s="36"/>
      <c r="W103" s="36"/>
      <c r="X103" s="36"/>
      <c r="Y103" s="36"/>
      <c r="Z103" s="36"/>
      <c r="AA103" s="36"/>
      <c r="AB103" s="36"/>
      <c r="AC103" s="36"/>
      <c r="AD103" s="36"/>
      <c r="AE103" s="36"/>
      <c r="AT103" s="18" t="s">
        <v>238</v>
      </c>
      <c r="AU103" s="18" t="s">
        <v>89</v>
      </c>
    </row>
    <row r="104" spans="1:65" s="2" customFormat="1" ht="37.9" customHeight="1">
      <c r="A104" s="36"/>
      <c r="B104" s="37"/>
      <c r="C104" s="176" t="s">
        <v>252</v>
      </c>
      <c r="D104" s="176" t="s">
        <v>145</v>
      </c>
      <c r="E104" s="177" t="s">
        <v>2238</v>
      </c>
      <c r="F104" s="178" t="s">
        <v>2239</v>
      </c>
      <c r="G104" s="179" t="s">
        <v>228</v>
      </c>
      <c r="H104" s="180">
        <v>10.08</v>
      </c>
      <c r="I104" s="181"/>
      <c r="J104" s="182">
        <f>ROUND(I104*H104,2)</f>
        <v>0</v>
      </c>
      <c r="K104" s="178" t="s">
        <v>149</v>
      </c>
      <c r="L104" s="41"/>
      <c r="M104" s="183" t="s">
        <v>35</v>
      </c>
      <c r="N104" s="184" t="s">
        <v>51</v>
      </c>
      <c r="O104" s="66"/>
      <c r="P104" s="185">
        <f>O104*H104</f>
        <v>0</v>
      </c>
      <c r="Q104" s="185">
        <v>0</v>
      </c>
      <c r="R104" s="185">
        <f>Q104*H104</f>
        <v>0</v>
      </c>
      <c r="S104" s="185">
        <v>0</v>
      </c>
      <c r="T104" s="186">
        <f>S104*H104</f>
        <v>0</v>
      </c>
      <c r="U104" s="36"/>
      <c r="V104" s="36"/>
      <c r="W104" s="36"/>
      <c r="X104" s="36"/>
      <c r="Y104" s="36"/>
      <c r="Z104" s="36"/>
      <c r="AA104" s="36"/>
      <c r="AB104" s="36"/>
      <c r="AC104" s="36"/>
      <c r="AD104" s="36"/>
      <c r="AE104" s="36"/>
      <c r="AR104" s="187" t="s">
        <v>161</v>
      </c>
      <c r="AT104" s="187" t="s">
        <v>145</v>
      </c>
      <c r="AU104" s="187" t="s">
        <v>89</v>
      </c>
      <c r="AY104" s="18" t="s">
        <v>142</v>
      </c>
      <c r="BE104" s="188">
        <f>IF(N104="základní",J104,0)</f>
        <v>0</v>
      </c>
      <c r="BF104" s="188">
        <f>IF(N104="snížená",J104,0)</f>
        <v>0</v>
      </c>
      <c r="BG104" s="188">
        <f>IF(N104="zákl. přenesená",J104,0)</f>
        <v>0</v>
      </c>
      <c r="BH104" s="188">
        <f>IF(N104="sníž. přenesená",J104,0)</f>
        <v>0</v>
      </c>
      <c r="BI104" s="188">
        <f>IF(N104="nulová",J104,0)</f>
        <v>0</v>
      </c>
      <c r="BJ104" s="18" t="s">
        <v>21</v>
      </c>
      <c r="BK104" s="188">
        <f>ROUND(I104*H104,2)</f>
        <v>0</v>
      </c>
      <c r="BL104" s="18" t="s">
        <v>161</v>
      </c>
      <c r="BM104" s="187" t="s">
        <v>2240</v>
      </c>
    </row>
    <row r="105" spans="1:65" s="2" customFormat="1" ht="58.5">
      <c r="A105" s="36"/>
      <c r="B105" s="37"/>
      <c r="C105" s="38"/>
      <c r="D105" s="196" t="s">
        <v>238</v>
      </c>
      <c r="E105" s="38"/>
      <c r="F105" s="217" t="s">
        <v>2237</v>
      </c>
      <c r="G105" s="38"/>
      <c r="H105" s="38"/>
      <c r="I105" s="218"/>
      <c r="J105" s="38"/>
      <c r="K105" s="38"/>
      <c r="L105" s="41"/>
      <c r="M105" s="219"/>
      <c r="N105" s="220"/>
      <c r="O105" s="66"/>
      <c r="P105" s="66"/>
      <c r="Q105" s="66"/>
      <c r="R105" s="66"/>
      <c r="S105" s="66"/>
      <c r="T105" s="67"/>
      <c r="U105" s="36"/>
      <c r="V105" s="36"/>
      <c r="W105" s="36"/>
      <c r="X105" s="36"/>
      <c r="Y105" s="36"/>
      <c r="Z105" s="36"/>
      <c r="AA105" s="36"/>
      <c r="AB105" s="36"/>
      <c r="AC105" s="36"/>
      <c r="AD105" s="36"/>
      <c r="AE105" s="36"/>
      <c r="AT105" s="18" t="s">
        <v>238</v>
      </c>
      <c r="AU105" s="18" t="s">
        <v>89</v>
      </c>
    </row>
    <row r="106" spans="1:65" s="13" customFormat="1" ht="11.25">
      <c r="B106" s="194"/>
      <c r="C106" s="195"/>
      <c r="D106" s="196" t="s">
        <v>231</v>
      </c>
      <c r="E106" s="195"/>
      <c r="F106" s="198" t="s">
        <v>2241</v>
      </c>
      <c r="G106" s="195"/>
      <c r="H106" s="199">
        <v>10.08</v>
      </c>
      <c r="I106" s="200"/>
      <c r="J106" s="195"/>
      <c r="K106" s="195"/>
      <c r="L106" s="201"/>
      <c r="M106" s="202"/>
      <c r="N106" s="203"/>
      <c r="O106" s="203"/>
      <c r="P106" s="203"/>
      <c r="Q106" s="203"/>
      <c r="R106" s="203"/>
      <c r="S106" s="203"/>
      <c r="T106" s="204"/>
      <c r="AT106" s="205" t="s">
        <v>231</v>
      </c>
      <c r="AU106" s="205" t="s">
        <v>89</v>
      </c>
      <c r="AV106" s="13" t="s">
        <v>89</v>
      </c>
      <c r="AW106" s="13" t="s">
        <v>4</v>
      </c>
      <c r="AX106" s="13" t="s">
        <v>21</v>
      </c>
      <c r="AY106" s="205" t="s">
        <v>142</v>
      </c>
    </row>
    <row r="107" spans="1:65" s="2" customFormat="1" ht="24.2" customHeight="1">
      <c r="A107" s="36"/>
      <c r="B107" s="37"/>
      <c r="C107" s="176" t="s">
        <v>170</v>
      </c>
      <c r="D107" s="176" t="s">
        <v>145</v>
      </c>
      <c r="E107" s="177" t="s">
        <v>2242</v>
      </c>
      <c r="F107" s="178" t="s">
        <v>2243</v>
      </c>
      <c r="G107" s="179" t="s">
        <v>228</v>
      </c>
      <c r="H107" s="180">
        <v>2.52</v>
      </c>
      <c r="I107" s="181"/>
      <c r="J107" s="182">
        <f>ROUND(I107*H107,2)</f>
        <v>0</v>
      </c>
      <c r="K107" s="178" t="s">
        <v>149</v>
      </c>
      <c r="L107" s="41"/>
      <c r="M107" s="183" t="s">
        <v>35</v>
      </c>
      <c r="N107" s="184" t="s">
        <v>51</v>
      </c>
      <c r="O107" s="66"/>
      <c r="P107" s="185">
        <f>O107*H107</f>
        <v>0</v>
      </c>
      <c r="Q107" s="185">
        <v>0</v>
      </c>
      <c r="R107" s="185">
        <f>Q107*H107</f>
        <v>0</v>
      </c>
      <c r="S107" s="185">
        <v>0</v>
      </c>
      <c r="T107" s="186">
        <f>S107*H107</f>
        <v>0</v>
      </c>
      <c r="U107" s="36"/>
      <c r="V107" s="36"/>
      <c r="W107" s="36"/>
      <c r="X107" s="36"/>
      <c r="Y107" s="36"/>
      <c r="Z107" s="36"/>
      <c r="AA107" s="36"/>
      <c r="AB107" s="36"/>
      <c r="AC107" s="36"/>
      <c r="AD107" s="36"/>
      <c r="AE107" s="36"/>
      <c r="AR107" s="187" t="s">
        <v>161</v>
      </c>
      <c r="AT107" s="187" t="s">
        <v>145</v>
      </c>
      <c r="AU107" s="187" t="s">
        <v>89</v>
      </c>
      <c r="AY107" s="18" t="s">
        <v>142</v>
      </c>
      <c r="BE107" s="188">
        <f>IF(N107="základní",J107,0)</f>
        <v>0</v>
      </c>
      <c r="BF107" s="188">
        <f>IF(N107="snížená",J107,0)</f>
        <v>0</v>
      </c>
      <c r="BG107" s="188">
        <f>IF(N107="zákl. přenesená",J107,0)</f>
        <v>0</v>
      </c>
      <c r="BH107" s="188">
        <f>IF(N107="sníž. přenesená",J107,0)</f>
        <v>0</v>
      </c>
      <c r="BI107" s="188">
        <f>IF(N107="nulová",J107,0)</f>
        <v>0</v>
      </c>
      <c r="BJ107" s="18" t="s">
        <v>21</v>
      </c>
      <c r="BK107" s="188">
        <f>ROUND(I107*H107,2)</f>
        <v>0</v>
      </c>
      <c r="BL107" s="18" t="s">
        <v>161</v>
      </c>
      <c r="BM107" s="187" t="s">
        <v>2244</v>
      </c>
    </row>
    <row r="108" spans="1:65" s="2" customFormat="1" ht="29.25">
      <c r="A108" s="36"/>
      <c r="B108" s="37"/>
      <c r="C108" s="38"/>
      <c r="D108" s="196" t="s">
        <v>238</v>
      </c>
      <c r="E108" s="38"/>
      <c r="F108" s="217" t="s">
        <v>2245</v>
      </c>
      <c r="G108" s="38"/>
      <c r="H108" s="38"/>
      <c r="I108" s="218"/>
      <c r="J108" s="38"/>
      <c r="K108" s="38"/>
      <c r="L108" s="41"/>
      <c r="M108" s="219"/>
      <c r="N108" s="220"/>
      <c r="O108" s="66"/>
      <c r="P108" s="66"/>
      <c r="Q108" s="66"/>
      <c r="R108" s="66"/>
      <c r="S108" s="66"/>
      <c r="T108" s="67"/>
      <c r="U108" s="36"/>
      <c r="V108" s="36"/>
      <c r="W108" s="36"/>
      <c r="X108" s="36"/>
      <c r="Y108" s="36"/>
      <c r="Z108" s="36"/>
      <c r="AA108" s="36"/>
      <c r="AB108" s="36"/>
      <c r="AC108" s="36"/>
      <c r="AD108" s="36"/>
      <c r="AE108" s="36"/>
      <c r="AT108" s="18" t="s">
        <v>238</v>
      </c>
      <c r="AU108" s="18" t="s">
        <v>89</v>
      </c>
    </row>
    <row r="109" spans="1:65" s="2" customFormat="1" ht="24.2" customHeight="1">
      <c r="A109" s="36"/>
      <c r="B109" s="37"/>
      <c r="C109" s="176" t="s">
        <v>174</v>
      </c>
      <c r="D109" s="176" t="s">
        <v>145</v>
      </c>
      <c r="E109" s="177" t="s">
        <v>2246</v>
      </c>
      <c r="F109" s="178" t="s">
        <v>2247</v>
      </c>
      <c r="G109" s="179" t="s">
        <v>228</v>
      </c>
      <c r="H109" s="180">
        <v>2.52</v>
      </c>
      <c r="I109" s="181"/>
      <c r="J109" s="182">
        <f>ROUND(I109*H109,2)</f>
        <v>0</v>
      </c>
      <c r="K109" s="178" t="s">
        <v>149</v>
      </c>
      <c r="L109" s="41"/>
      <c r="M109" s="183" t="s">
        <v>35</v>
      </c>
      <c r="N109" s="184" t="s">
        <v>51</v>
      </c>
      <c r="O109" s="66"/>
      <c r="P109" s="185">
        <f>O109*H109</f>
        <v>0</v>
      </c>
      <c r="Q109" s="185">
        <v>0</v>
      </c>
      <c r="R109" s="185">
        <f>Q109*H109</f>
        <v>0</v>
      </c>
      <c r="S109" s="185">
        <v>0</v>
      </c>
      <c r="T109" s="186">
        <f>S109*H109</f>
        <v>0</v>
      </c>
      <c r="U109" s="36"/>
      <c r="V109" s="36"/>
      <c r="W109" s="36"/>
      <c r="X109" s="36"/>
      <c r="Y109" s="36"/>
      <c r="Z109" s="36"/>
      <c r="AA109" s="36"/>
      <c r="AB109" s="36"/>
      <c r="AC109" s="36"/>
      <c r="AD109" s="36"/>
      <c r="AE109" s="36"/>
      <c r="AR109" s="187" t="s">
        <v>161</v>
      </c>
      <c r="AT109" s="187" t="s">
        <v>145</v>
      </c>
      <c r="AU109" s="187" t="s">
        <v>89</v>
      </c>
      <c r="AY109" s="18" t="s">
        <v>142</v>
      </c>
      <c r="BE109" s="188">
        <f>IF(N109="základní",J109,0)</f>
        <v>0</v>
      </c>
      <c r="BF109" s="188">
        <f>IF(N109="snížená",J109,0)</f>
        <v>0</v>
      </c>
      <c r="BG109" s="188">
        <f>IF(N109="zákl. přenesená",J109,0)</f>
        <v>0</v>
      </c>
      <c r="BH109" s="188">
        <f>IF(N109="sníž. přenesená",J109,0)</f>
        <v>0</v>
      </c>
      <c r="BI109" s="188">
        <f>IF(N109="nulová",J109,0)</f>
        <v>0</v>
      </c>
      <c r="BJ109" s="18" t="s">
        <v>21</v>
      </c>
      <c r="BK109" s="188">
        <f>ROUND(I109*H109,2)</f>
        <v>0</v>
      </c>
      <c r="BL109" s="18" t="s">
        <v>161</v>
      </c>
      <c r="BM109" s="187" t="s">
        <v>2248</v>
      </c>
    </row>
    <row r="110" spans="1:65" s="2" customFormat="1" ht="29.25">
      <c r="A110" s="36"/>
      <c r="B110" s="37"/>
      <c r="C110" s="38"/>
      <c r="D110" s="196" t="s">
        <v>238</v>
      </c>
      <c r="E110" s="38"/>
      <c r="F110" s="217" t="s">
        <v>2245</v>
      </c>
      <c r="G110" s="38"/>
      <c r="H110" s="38"/>
      <c r="I110" s="218"/>
      <c r="J110" s="38"/>
      <c r="K110" s="38"/>
      <c r="L110" s="41"/>
      <c r="M110" s="219"/>
      <c r="N110" s="220"/>
      <c r="O110" s="66"/>
      <c r="P110" s="66"/>
      <c r="Q110" s="66"/>
      <c r="R110" s="66"/>
      <c r="S110" s="66"/>
      <c r="T110" s="67"/>
      <c r="U110" s="36"/>
      <c r="V110" s="36"/>
      <c r="W110" s="36"/>
      <c r="X110" s="36"/>
      <c r="Y110" s="36"/>
      <c r="Z110" s="36"/>
      <c r="AA110" s="36"/>
      <c r="AB110" s="36"/>
      <c r="AC110" s="36"/>
      <c r="AD110" s="36"/>
      <c r="AE110" s="36"/>
      <c r="AT110" s="18" t="s">
        <v>238</v>
      </c>
      <c r="AU110" s="18" t="s">
        <v>89</v>
      </c>
    </row>
    <row r="111" spans="1:65" s="12" customFormat="1" ht="22.9" customHeight="1">
      <c r="B111" s="160"/>
      <c r="C111" s="161"/>
      <c r="D111" s="162" t="s">
        <v>79</v>
      </c>
      <c r="E111" s="174" t="s">
        <v>161</v>
      </c>
      <c r="F111" s="174" t="s">
        <v>2249</v>
      </c>
      <c r="G111" s="161"/>
      <c r="H111" s="161"/>
      <c r="I111" s="164"/>
      <c r="J111" s="175">
        <f>BK111</f>
        <v>0</v>
      </c>
      <c r="K111" s="161"/>
      <c r="L111" s="166"/>
      <c r="M111" s="167"/>
      <c r="N111" s="168"/>
      <c r="O111" s="168"/>
      <c r="P111" s="169">
        <f>SUM(P112:P115)</f>
        <v>0</v>
      </c>
      <c r="Q111" s="168"/>
      <c r="R111" s="169">
        <f>SUM(R112:R115)</f>
        <v>0</v>
      </c>
      <c r="S111" s="168"/>
      <c r="T111" s="170">
        <f>SUM(T112:T115)</f>
        <v>0</v>
      </c>
      <c r="AR111" s="171" t="s">
        <v>21</v>
      </c>
      <c r="AT111" s="172" t="s">
        <v>79</v>
      </c>
      <c r="AU111" s="172" t="s">
        <v>21</v>
      </c>
      <c r="AY111" s="171" t="s">
        <v>142</v>
      </c>
      <c r="BK111" s="173">
        <f>SUM(BK112:BK115)</f>
        <v>0</v>
      </c>
    </row>
    <row r="112" spans="1:65" s="2" customFormat="1" ht="24.2" customHeight="1">
      <c r="A112" s="36"/>
      <c r="B112" s="37"/>
      <c r="C112" s="176" t="s">
        <v>179</v>
      </c>
      <c r="D112" s="176" t="s">
        <v>145</v>
      </c>
      <c r="E112" s="177" t="s">
        <v>2250</v>
      </c>
      <c r="F112" s="178" t="s">
        <v>2251</v>
      </c>
      <c r="G112" s="179" t="s">
        <v>256</v>
      </c>
      <c r="H112" s="180">
        <v>5.6</v>
      </c>
      <c r="I112" s="181"/>
      <c r="J112" s="182">
        <f>ROUND(I112*H112,2)</f>
        <v>0</v>
      </c>
      <c r="K112" s="178" t="s">
        <v>149</v>
      </c>
      <c r="L112" s="41"/>
      <c r="M112" s="183" t="s">
        <v>35</v>
      </c>
      <c r="N112" s="184" t="s">
        <v>51</v>
      </c>
      <c r="O112" s="66"/>
      <c r="P112" s="185">
        <f>O112*H112</f>
        <v>0</v>
      </c>
      <c r="Q112" s="185">
        <v>0</v>
      </c>
      <c r="R112" s="185">
        <f>Q112*H112</f>
        <v>0</v>
      </c>
      <c r="S112" s="185">
        <v>0</v>
      </c>
      <c r="T112" s="186">
        <f>S112*H112</f>
        <v>0</v>
      </c>
      <c r="U112" s="36"/>
      <c r="V112" s="36"/>
      <c r="W112" s="36"/>
      <c r="X112" s="36"/>
      <c r="Y112" s="36"/>
      <c r="Z112" s="36"/>
      <c r="AA112" s="36"/>
      <c r="AB112" s="36"/>
      <c r="AC112" s="36"/>
      <c r="AD112" s="36"/>
      <c r="AE112" s="36"/>
      <c r="AR112" s="187" t="s">
        <v>161</v>
      </c>
      <c r="AT112" s="187" t="s">
        <v>145</v>
      </c>
      <c r="AU112" s="187" t="s">
        <v>89</v>
      </c>
      <c r="AY112" s="18" t="s">
        <v>142</v>
      </c>
      <c r="BE112" s="188">
        <f>IF(N112="základní",J112,0)</f>
        <v>0</v>
      </c>
      <c r="BF112" s="188">
        <f>IF(N112="snížená",J112,0)</f>
        <v>0</v>
      </c>
      <c r="BG112" s="188">
        <f>IF(N112="zákl. přenesená",J112,0)</f>
        <v>0</v>
      </c>
      <c r="BH112" s="188">
        <f>IF(N112="sníž. přenesená",J112,0)</f>
        <v>0</v>
      </c>
      <c r="BI112" s="188">
        <f>IF(N112="nulová",J112,0)</f>
        <v>0</v>
      </c>
      <c r="BJ112" s="18" t="s">
        <v>21</v>
      </c>
      <c r="BK112" s="188">
        <f>ROUND(I112*H112,2)</f>
        <v>0</v>
      </c>
      <c r="BL112" s="18" t="s">
        <v>161</v>
      </c>
      <c r="BM112" s="187" t="s">
        <v>2252</v>
      </c>
    </row>
    <row r="113" spans="1:65" s="2" customFormat="1" ht="156">
      <c r="A113" s="36"/>
      <c r="B113" s="37"/>
      <c r="C113" s="38"/>
      <c r="D113" s="196" t="s">
        <v>238</v>
      </c>
      <c r="E113" s="38"/>
      <c r="F113" s="217" t="s">
        <v>2253</v>
      </c>
      <c r="G113" s="38"/>
      <c r="H113" s="38"/>
      <c r="I113" s="218"/>
      <c r="J113" s="38"/>
      <c r="K113" s="38"/>
      <c r="L113" s="41"/>
      <c r="M113" s="219"/>
      <c r="N113" s="220"/>
      <c r="O113" s="66"/>
      <c r="P113" s="66"/>
      <c r="Q113" s="66"/>
      <c r="R113" s="66"/>
      <c r="S113" s="66"/>
      <c r="T113" s="67"/>
      <c r="U113" s="36"/>
      <c r="V113" s="36"/>
      <c r="W113" s="36"/>
      <c r="X113" s="36"/>
      <c r="Y113" s="36"/>
      <c r="Z113" s="36"/>
      <c r="AA113" s="36"/>
      <c r="AB113" s="36"/>
      <c r="AC113" s="36"/>
      <c r="AD113" s="36"/>
      <c r="AE113" s="36"/>
      <c r="AT113" s="18" t="s">
        <v>238</v>
      </c>
      <c r="AU113" s="18" t="s">
        <v>89</v>
      </c>
    </row>
    <row r="114" spans="1:65" s="2" customFormat="1" ht="24.2" customHeight="1">
      <c r="A114" s="36"/>
      <c r="B114" s="37"/>
      <c r="C114" s="176" t="s">
        <v>183</v>
      </c>
      <c r="D114" s="176" t="s">
        <v>145</v>
      </c>
      <c r="E114" s="177" t="s">
        <v>2254</v>
      </c>
      <c r="F114" s="178" t="s">
        <v>2255</v>
      </c>
      <c r="G114" s="179" t="s">
        <v>256</v>
      </c>
      <c r="H114" s="180">
        <v>5.6</v>
      </c>
      <c r="I114" s="181"/>
      <c r="J114" s="182">
        <f>ROUND(I114*H114,2)</f>
        <v>0</v>
      </c>
      <c r="K114" s="178" t="s">
        <v>149</v>
      </c>
      <c r="L114" s="41"/>
      <c r="M114" s="183" t="s">
        <v>35</v>
      </c>
      <c r="N114" s="184" t="s">
        <v>51</v>
      </c>
      <c r="O114" s="66"/>
      <c r="P114" s="185">
        <f>O114*H114</f>
        <v>0</v>
      </c>
      <c r="Q114" s="185">
        <v>0</v>
      </c>
      <c r="R114" s="185">
        <f>Q114*H114</f>
        <v>0</v>
      </c>
      <c r="S114" s="185">
        <v>0</v>
      </c>
      <c r="T114" s="186">
        <f>S114*H114</f>
        <v>0</v>
      </c>
      <c r="U114" s="36"/>
      <c r="V114" s="36"/>
      <c r="W114" s="36"/>
      <c r="X114" s="36"/>
      <c r="Y114" s="36"/>
      <c r="Z114" s="36"/>
      <c r="AA114" s="36"/>
      <c r="AB114" s="36"/>
      <c r="AC114" s="36"/>
      <c r="AD114" s="36"/>
      <c r="AE114" s="36"/>
      <c r="AR114" s="187" t="s">
        <v>161</v>
      </c>
      <c r="AT114" s="187" t="s">
        <v>145</v>
      </c>
      <c r="AU114" s="187" t="s">
        <v>89</v>
      </c>
      <c r="AY114" s="18" t="s">
        <v>142</v>
      </c>
      <c r="BE114" s="188">
        <f>IF(N114="základní",J114,0)</f>
        <v>0</v>
      </c>
      <c r="BF114" s="188">
        <f>IF(N114="snížená",J114,0)</f>
        <v>0</v>
      </c>
      <c r="BG114" s="188">
        <f>IF(N114="zákl. přenesená",J114,0)</f>
        <v>0</v>
      </c>
      <c r="BH114" s="188">
        <f>IF(N114="sníž. přenesená",J114,0)</f>
        <v>0</v>
      </c>
      <c r="BI114" s="188">
        <f>IF(N114="nulová",J114,0)</f>
        <v>0</v>
      </c>
      <c r="BJ114" s="18" t="s">
        <v>21</v>
      </c>
      <c r="BK114" s="188">
        <f>ROUND(I114*H114,2)</f>
        <v>0</v>
      </c>
      <c r="BL114" s="18" t="s">
        <v>161</v>
      </c>
      <c r="BM114" s="187" t="s">
        <v>2256</v>
      </c>
    </row>
    <row r="115" spans="1:65" s="2" customFormat="1" ht="156">
      <c r="A115" s="36"/>
      <c r="B115" s="37"/>
      <c r="C115" s="38"/>
      <c r="D115" s="196" t="s">
        <v>238</v>
      </c>
      <c r="E115" s="38"/>
      <c r="F115" s="217" t="s">
        <v>2253</v>
      </c>
      <c r="G115" s="38"/>
      <c r="H115" s="38"/>
      <c r="I115" s="218"/>
      <c r="J115" s="38"/>
      <c r="K115" s="38"/>
      <c r="L115" s="41"/>
      <c r="M115" s="219"/>
      <c r="N115" s="220"/>
      <c r="O115" s="66"/>
      <c r="P115" s="66"/>
      <c r="Q115" s="66"/>
      <c r="R115" s="66"/>
      <c r="S115" s="66"/>
      <c r="T115" s="67"/>
      <c r="U115" s="36"/>
      <c r="V115" s="36"/>
      <c r="W115" s="36"/>
      <c r="X115" s="36"/>
      <c r="Y115" s="36"/>
      <c r="Z115" s="36"/>
      <c r="AA115" s="36"/>
      <c r="AB115" s="36"/>
      <c r="AC115" s="36"/>
      <c r="AD115" s="36"/>
      <c r="AE115" s="36"/>
      <c r="AT115" s="18" t="s">
        <v>238</v>
      </c>
      <c r="AU115" s="18" t="s">
        <v>89</v>
      </c>
    </row>
    <row r="116" spans="1:65" s="12" customFormat="1" ht="22.9" customHeight="1">
      <c r="B116" s="160"/>
      <c r="C116" s="161"/>
      <c r="D116" s="162" t="s">
        <v>79</v>
      </c>
      <c r="E116" s="174" t="s">
        <v>141</v>
      </c>
      <c r="F116" s="174" t="s">
        <v>2257</v>
      </c>
      <c r="G116" s="161"/>
      <c r="H116" s="161"/>
      <c r="I116" s="164"/>
      <c r="J116" s="175">
        <f>BK116</f>
        <v>0</v>
      </c>
      <c r="K116" s="161"/>
      <c r="L116" s="166"/>
      <c r="M116" s="167"/>
      <c r="N116" s="168"/>
      <c r="O116" s="168"/>
      <c r="P116" s="169">
        <f>SUM(P117:P120)</f>
        <v>0</v>
      </c>
      <c r="Q116" s="168"/>
      <c r="R116" s="169">
        <f>SUM(R117:R120)</f>
        <v>0.76027200000000006</v>
      </c>
      <c r="S116" s="168"/>
      <c r="T116" s="170">
        <f>SUM(T117:T120)</f>
        <v>0</v>
      </c>
      <c r="AR116" s="171" t="s">
        <v>21</v>
      </c>
      <c r="AT116" s="172" t="s">
        <v>79</v>
      </c>
      <c r="AU116" s="172" t="s">
        <v>21</v>
      </c>
      <c r="AY116" s="171" t="s">
        <v>142</v>
      </c>
      <c r="BK116" s="173">
        <f>SUM(BK117:BK120)</f>
        <v>0</v>
      </c>
    </row>
    <row r="117" spans="1:65" s="2" customFormat="1" ht="37.9" customHeight="1">
      <c r="A117" s="36"/>
      <c r="B117" s="37"/>
      <c r="C117" s="176" t="s">
        <v>187</v>
      </c>
      <c r="D117" s="176" t="s">
        <v>145</v>
      </c>
      <c r="E117" s="177" t="s">
        <v>2258</v>
      </c>
      <c r="F117" s="178" t="s">
        <v>2259</v>
      </c>
      <c r="G117" s="179" t="s">
        <v>256</v>
      </c>
      <c r="H117" s="180">
        <v>5.6</v>
      </c>
      <c r="I117" s="181"/>
      <c r="J117" s="182">
        <f>ROUND(I117*H117,2)</f>
        <v>0</v>
      </c>
      <c r="K117" s="178" t="s">
        <v>149</v>
      </c>
      <c r="L117" s="41"/>
      <c r="M117" s="183" t="s">
        <v>35</v>
      </c>
      <c r="N117" s="184" t="s">
        <v>51</v>
      </c>
      <c r="O117" s="66"/>
      <c r="P117" s="185">
        <f>O117*H117</f>
        <v>0</v>
      </c>
      <c r="Q117" s="185">
        <v>0.10362</v>
      </c>
      <c r="R117" s="185">
        <f>Q117*H117</f>
        <v>0.58027200000000001</v>
      </c>
      <c r="S117" s="185">
        <v>0</v>
      </c>
      <c r="T117" s="186">
        <f>S117*H117</f>
        <v>0</v>
      </c>
      <c r="U117" s="36"/>
      <c r="V117" s="36"/>
      <c r="W117" s="36"/>
      <c r="X117" s="36"/>
      <c r="Y117" s="36"/>
      <c r="Z117" s="36"/>
      <c r="AA117" s="36"/>
      <c r="AB117" s="36"/>
      <c r="AC117" s="36"/>
      <c r="AD117" s="36"/>
      <c r="AE117" s="36"/>
      <c r="AR117" s="187" t="s">
        <v>161</v>
      </c>
      <c r="AT117" s="187" t="s">
        <v>145</v>
      </c>
      <c r="AU117" s="187" t="s">
        <v>89</v>
      </c>
      <c r="AY117" s="18" t="s">
        <v>142</v>
      </c>
      <c r="BE117" s="188">
        <f>IF(N117="základní",J117,0)</f>
        <v>0</v>
      </c>
      <c r="BF117" s="188">
        <f>IF(N117="snížená",J117,0)</f>
        <v>0</v>
      </c>
      <c r="BG117" s="188">
        <f>IF(N117="zákl. přenesená",J117,0)</f>
        <v>0</v>
      </c>
      <c r="BH117" s="188">
        <f>IF(N117="sníž. přenesená",J117,0)</f>
        <v>0</v>
      </c>
      <c r="BI117" s="188">
        <f>IF(N117="nulová",J117,0)</f>
        <v>0</v>
      </c>
      <c r="BJ117" s="18" t="s">
        <v>21</v>
      </c>
      <c r="BK117" s="188">
        <f>ROUND(I117*H117,2)</f>
        <v>0</v>
      </c>
      <c r="BL117" s="18" t="s">
        <v>161</v>
      </c>
      <c r="BM117" s="187" t="s">
        <v>2260</v>
      </c>
    </row>
    <row r="118" spans="1:65" s="2" customFormat="1" ht="107.25">
      <c r="A118" s="36"/>
      <c r="B118" s="37"/>
      <c r="C118" s="38"/>
      <c r="D118" s="196" t="s">
        <v>238</v>
      </c>
      <c r="E118" s="38"/>
      <c r="F118" s="217" t="s">
        <v>2261</v>
      </c>
      <c r="G118" s="38"/>
      <c r="H118" s="38"/>
      <c r="I118" s="218"/>
      <c r="J118" s="38"/>
      <c r="K118" s="38"/>
      <c r="L118" s="41"/>
      <c r="M118" s="219"/>
      <c r="N118" s="220"/>
      <c r="O118" s="66"/>
      <c r="P118" s="66"/>
      <c r="Q118" s="66"/>
      <c r="R118" s="66"/>
      <c r="S118" s="66"/>
      <c r="T118" s="67"/>
      <c r="U118" s="36"/>
      <c r="V118" s="36"/>
      <c r="W118" s="36"/>
      <c r="X118" s="36"/>
      <c r="Y118" s="36"/>
      <c r="Z118" s="36"/>
      <c r="AA118" s="36"/>
      <c r="AB118" s="36"/>
      <c r="AC118" s="36"/>
      <c r="AD118" s="36"/>
      <c r="AE118" s="36"/>
      <c r="AT118" s="18" t="s">
        <v>238</v>
      </c>
      <c r="AU118" s="18" t="s">
        <v>89</v>
      </c>
    </row>
    <row r="119" spans="1:65" s="2" customFormat="1" ht="14.45" customHeight="1">
      <c r="A119" s="36"/>
      <c r="B119" s="37"/>
      <c r="C119" s="221" t="s">
        <v>191</v>
      </c>
      <c r="D119" s="221" t="s">
        <v>240</v>
      </c>
      <c r="E119" s="222" t="s">
        <v>2262</v>
      </c>
      <c r="F119" s="223" t="s">
        <v>2263</v>
      </c>
      <c r="G119" s="224" t="s">
        <v>256</v>
      </c>
      <c r="H119" s="225">
        <v>2</v>
      </c>
      <c r="I119" s="226"/>
      <c r="J119" s="227">
        <f>ROUND(I119*H119,2)</f>
        <v>0</v>
      </c>
      <c r="K119" s="223" t="s">
        <v>149</v>
      </c>
      <c r="L119" s="228"/>
      <c r="M119" s="229" t="s">
        <v>35</v>
      </c>
      <c r="N119" s="230" t="s">
        <v>51</v>
      </c>
      <c r="O119" s="66"/>
      <c r="P119" s="185">
        <f>O119*H119</f>
        <v>0</v>
      </c>
      <c r="Q119" s="185">
        <v>0.09</v>
      </c>
      <c r="R119" s="185">
        <f>Q119*H119</f>
        <v>0.18</v>
      </c>
      <c r="S119" s="185">
        <v>0</v>
      </c>
      <c r="T119" s="186">
        <f>S119*H119</f>
        <v>0</v>
      </c>
      <c r="U119" s="36"/>
      <c r="V119" s="36"/>
      <c r="W119" s="36"/>
      <c r="X119" s="36"/>
      <c r="Y119" s="36"/>
      <c r="Z119" s="36"/>
      <c r="AA119" s="36"/>
      <c r="AB119" s="36"/>
      <c r="AC119" s="36"/>
      <c r="AD119" s="36"/>
      <c r="AE119" s="36"/>
      <c r="AR119" s="187" t="s">
        <v>174</v>
      </c>
      <c r="AT119" s="187" t="s">
        <v>240</v>
      </c>
      <c r="AU119" s="187" t="s">
        <v>89</v>
      </c>
      <c r="AY119" s="18" t="s">
        <v>142</v>
      </c>
      <c r="BE119" s="188">
        <f>IF(N119="základní",J119,0)</f>
        <v>0</v>
      </c>
      <c r="BF119" s="188">
        <f>IF(N119="snížená",J119,0)</f>
        <v>0</v>
      </c>
      <c r="BG119" s="188">
        <f>IF(N119="zákl. přenesená",J119,0)</f>
        <v>0</v>
      </c>
      <c r="BH119" s="188">
        <f>IF(N119="sníž. přenesená",J119,0)</f>
        <v>0</v>
      </c>
      <c r="BI119" s="188">
        <f>IF(N119="nulová",J119,0)</f>
        <v>0</v>
      </c>
      <c r="BJ119" s="18" t="s">
        <v>21</v>
      </c>
      <c r="BK119" s="188">
        <f>ROUND(I119*H119,2)</f>
        <v>0</v>
      </c>
      <c r="BL119" s="18" t="s">
        <v>161</v>
      </c>
      <c r="BM119" s="187" t="s">
        <v>2264</v>
      </c>
    </row>
    <row r="120" spans="1:65" s="2" customFormat="1" ht="24.2" customHeight="1">
      <c r="A120" s="36"/>
      <c r="B120" s="37"/>
      <c r="C120" s="176" t="s">
        <v>195</v>
      </c>
      <c r="D120" s="176" t="s">
        <v>145</v>
      </c>
      <c r="E120" s="177" t="s">
        <v>2265</v>
      </c>
      <c r="F120" s="178" t="s">
        <v>2266</v>
      </c>
      <c r="G120" s="179" t="s">
        <v>236</v>
      </c>
      <c r="H120" s="180">
        <v>0.76</v>
      </c>
      <c r="I120" s="181"/>
      <c r="J120" s="182">
        <f>ROUND(I120*H120,2)</f>
        <v>0</v>
      </c>
      <c r="K120" s="178" t="s">
        <v>149</v>
      </c>
      <c r="L120" s="41"/>
      <c r="M120" s="183" t="s">
        <v>35</v>
      </c>
      <c r="N120" s="184" t="s">
        <v>51</v>
      </c>
      <c r="O120" s="66"/>
      <c r="P120" s="185">
        <f>O120*H120</f>
        <v>0</v>
      </c>
      <c r="Q120" s="185">
        <v>0</v>
      </c>
      <c r="R120" s="185">
        <f>Q120*H120</f>
        <v>0</v>
      </c>
      <c r="S120" s="185">
        <v>0</v>
      </c>
      <c r="T120" s="186">
        <f>S120*H120</f>
        <v>0</v>
      </c>
      <c r="U120" s="36"/>
      <c r="V120" s="36"/>
      <c r="W120" s="36"/>
      <c r="X120" s="36"/>
      <c r="Y120" s="36"/>
      <c r="Z120" s="36"/>
      <c r="AA120" s="36"/>
      <c r="AB120" s="36"/>
      <c r="AC120" s="36"/>
      <c r="AD120" s="36"/>
      <c r="AE120" s="36"/>
      <c r="AR120" s="187" t="s">
        <v>161</v>
      </c>
      <c r="AT120" s="187" t="s">
        <v>145</v>
      </c>
      <c r="AU120" s="187" t="s">
        <v>89</v>
      </c>
      <c r="AY120" s="18" t="s">
        <v>142</v>
      </c>
      <c r="BE120" s="188">
        <f>IF(N120="základní",J120,0)</f>
        <v>0</v>
      </c>
      <c r="BF120" s="188">
        <f>IF(N120="snížená",J120,0)</f>
        <v>0</v>
      </c>
      <c r="BG120" s="188">
        <f>IF(N120="zákl. přenesená",J120,0)</f>
        <v>0</v>
      </c>
      <c r="BH120" s="188">
        <f>IF(N120="sníž. přenesená",J120,0)</f>
        <v>0</v>
      </c>
      <c r="BI120" s="188">
        <f>IF(N120="nulová",J120,0)</f>
        <v>0</v>
      </c>
      <c r="BJ120" s="18" t="s">
        <v>21</v>
      </c>
      <c r="BK120" s="188">
        <f>ROUND(I120*H120,2)</f>
        <v>0</v>
      </c>
      <c r="BL120" s="18" t="s">
        <v>161</v>
      </c>
      <c r="BM120" s="187" t="s">
        <v>2267</v>
      </c>
    </row>
    <row r="121" spans="1:65" s="12" customFormat="1" ht="22.9" customHeight="1">
      <c r="B121" s="160"/>
      <c r="C121" s="161"/>
      <c r="D121" s="162" t="s">
        <v>79</v>
      </c>
      <c r="E121" s="174" t="s">
        <v>252</v>
      </c>
      <c r="F121" s="174" t="s">
        <v>253</v>
      </c>
      <c r="G121" s="161"/>
      <c r="H121" s="161"/>
      <c r="I121" s="164"/>
      <c r="J121" s="175">
        <f>BK121</f>
        <v>0</v>
      </c>
      <c r="K121" s="161"/>
      <c r="L121" s="166"/>
      <c r="M121" s="167"/>
      <c r="N121" s="168"/>
      <c r="O121" s="168"/>
      <c r="P121" s="169">
        <f>SUM(P122:P131)</f>
        <v>0</v>
      </c>
      <c r="Q121" s="168"/>
      <c r="R121" s="169">
        <f>SUM(R122:R131)</f>
        <v>0.73326000000000002</v>
      </c>
      <c r="S121" s="168"/>
      <c r="T121" s="170">
        <f>SUM(T122:T131)</f>
        <v>0</v>
      </c>
      <c r="AR121" s="171" t="s">
        <v>21</v>
      </c>
      <c r="AT121" s="172" t="s">
        <v>79</v>
      </c>
      <c r="AU121" s="172" t="s">
        <v>21</v>
      </c>
      <c r="AY121" s="171" t="s">
        <v>142</v>
      </c>
      <c r="BK121" s="173">
        <f>SUM(BK122:BK131)</f>
        <v>0</v>
      </c>
    </row>
    <row r="122" spans="1:65" s="2" customFormat="1" ht="24.2" customHeight="1">
      <c r="A122" s="36"/>
      <c r="B122" s="37"/>
      <c r="C122" s="176" t="s">
        <v>201</v>
      </c>
      <c r="D122" s="176" t="s">
        <v>145</v>
      </c>
      <c r="E122" s="177" t="s">
        <v>2268</v>
      </c>
      <c r="F122" s="178" t="s">
        <v>2269</v>
      </c>
      <c r="G122" s="179" t="s">
        <v>256</v>
      </c>
      <c r="H122" s="180">
        <v>14.52</v>
      </c>
      <c r="I122" s="181"/>
      <c r="J122" s="182">
        <f>ROUND(I122*H122,2)</f>
        <v>0</v>
      </c>
      <c r="K122" s="178" t="s">
        <v>149</v>
      </c>
      <c r="L122" s="41"/>
      <c r="M122" s="183" t="s">
        <v>35</v>
      </c>
      <c r="N122" s="184" t="s">
        <v>51</v>
      </c>
      <c r="O122" s="66"/>
      <c r="P122" s="185">
        <f>O122*H122</f>
        <v>0</v>
      </c>
      <c r="Q122" s="185">
        <v>3.4500000000000003E-2</v>
      </c>
      <c r="R122" s="185">
        <f>Q122*H122</f>
        <v>0.50094000000000005</v>
      </c>
      <c r="S122" s="185">
        <v>0</v>
      </c>
      <c r="T122" s="186">
        <f>S122*H122</f>
        <v>0</v>
      </c>
      <c r="U122" s="36"/>
      <c r="V122" s="36"/>
      <c r="W122" s="36"/>
      <c r="X122" s="36"/>
      <c r="Y122" s="36"/>
      <c r="Z122" s="36"/>
      <c r="AA122" s="36"/>
      <c r="AB122" s="36"/>
      <c r="AC122" s="36"/>
      <c r="AD122" s="36"/>
      <c r="AE122" s="36"/>
      <c r="AR122" s="187" t="s">
        <v>161</v>
      </c>
      <c r="AT122" s="187" t="s">
        <v>145</v>
      </c>
      <c r="AU122" s="187" t="s">
        <v>89</v>
      </c>
      <c r="AY122" s="18" t="s">
        <v>142</v>
      </c>
      <c r="BE122" s="188">
        <f>IF(N122="základní",J122,0)</f>
        <v>0</v>
      </c>
      <c r="BF122" s="188">
        <f>IF(N122="snížená",J122,0)</f>
        <v>0</v>
      </c>
      <c r="BG122" s="188">
        <f>IF(N122="zákl. přenesená",J122,0)</f>
        <v>0</v>
      </c>
      <c r="BH122" s="188">
        <f>IF(N122="sníž. přenesená",J122,0)</f>
        <v>0</v>
      </c>
      <c r="BI122" s="188">
        <f>IF(N122="nulová",J122,0)</f>
        <v>0</v>
      </c>
      <c r="BJ122" s="18" t="s">
        <v>21</v>
      </c>
      <c r="BK122" s="188">
        <f>ROUND(I122*H122,2)</f>
        <v>0</v>
      </c>
      <c r="BL122" s="18" t="s">
        <v>161</v>
      </c>
      <c r="BM122" s="187" t="s">
        <v>2270</v>
      </c>
    </row>
    <row r="123" spans="1:65" s="2" customFormat="1" ht="146.25">
      <c r="A123" s="36"/>
      <c r="B123" s="37"/>
      <c r="C123" s="38"/>
      <c r="D123" s="196" t="s">
        <v>238</v>
      </c>
      <c r="E123" s="38"/>
      <c r="F123" s="217" t="s">
        <v>2271</v>
      </c>
      <c r="G123" s="38"/>
      <c r="H123" s="38"/>
      <c r="I123" s="218"/>
      <c r="J123" s="38"/>
      <c r="K123" s="38"/>
      <c r="L123" s="41"/>
      <c r="M123" s="219"/>
      <c r="N123" s="220"/>
      <c r="O123" s="66"/>
      <c r="P123" s="66"/>
      <c r="Q123" s="66"/>
      <c r="R123" s="66"/>
      <c r="S123" s="66"/>
      <c r="T123" s="67"/>
      <c r="U123" s="36"/>
      <c r="V123" s="36"/>
      <c r="W123" s="36"/>
      <c r="X123" s="36"/>
      <c r="Y123" s="36"/>
      <c r="Z123" s="36"/>
      <c r="AA123" s="36"/>
      <c r="AB123" s="36"/>
      <c r="AC123" s="36"/>
      <c r="AD123" s="36"/>
      <c r="AE123" s="36"/>
      <c r="AT123" s="18" t="s">
        <v>238</v>
      </c>
      <c r="AU123" s="18" t="s">
        <v>89</v>
      </c>
    </row>
    <row r="124" spans="1:65" s="13" customFormat="1" ht="11.25">
      <c r="B124" s="194"/>
      <c r="C124" s="195"/>
      <c r="D124" s="196" t="s">
        <v>231</v>
      </c>
      <c r="E124" s="197" t="s">
        <v>35</v>
      </c>
      <c r="F124" s="198" t="s">
        <v>2272</v>
      </c>
      <c r="G124" s="195"/>
      <c r="H124" s="199">
        <v>14.52</v>
      </c>
      <c r="I124" s="200"/>
      <c r="J124" s="195"/>
      <c r="K124" s="195"/>
      <c r="L124" s="201"/>
      <c r="M124" s="202"/>
      <c r="N124" s="203"/>
      <c r="O124" s="203"/>
      <c r="P124" s="203"/>
      <c r="Q124" s="203"/>
      <c r="R124" s="203"/>
      <c r="S124" s="203"/>
      <c r="T124" s="204"/>
      <c r="AT124" s="205" t="s">
        <v>231</v>
      </c>
      <c r="AU124" s="205" t="s">
        <v>89</v>
      </c>
      <c r="AV124" s="13" t="s">
        <v>89</v>
      </c>
      <c r="AW124" s="13" t="s">
        <v>40</v>
      </c>
      <c r="AX124" s="13" t="s">
        <v>21</v>
      </c>
      <c r="AY124" s="205" t="s">
        <v>142</v>
      </c>
    </row>
    <row r="125" spans="1:65" s="2" customFormat="1" ht="14.45" customHeight="1">
      <c r="A125" s="36"/>
      <c r="B125" s="37"/>
      <c r="C125" s="176" t="s">
        <v>8</v>
      </c>
      <c r="D125" s="176" t="s">
        <v>145</v>
      </c>
      <c r="E125" s="177" t="s">
        <v>2273</v>
      </c>
      <c r="F125" s="178" t="s">
        <v>2274</v>
      </c>
      <c r="G125" s="179" t="s">
        <v>256</v>
      </c>
      <c r="H125" s="180">
        <v>14.52</v>
      </c>
      <c r="I125" s="181"/>
      <c r="J125" s="182">
        <f>ROUND(I125*H125,2)</f>
        <v>0</v>
      </c>
      <c r="K125" s="178" t="s">
        <v>149</v>
      </c>
      <c r="L125" s="41"/>
      <c r="M125" s="183" t="s">
        <v>35</v>
      </c>
      <c r="N125" s="184" t="s">
        <v>51</v>
      </c>
      <c r="O125" s="66"/>
      <c r="P125" s="185">
        <f>O125*H125</f>
        <v>0</v>
      </c>
      <c r="Q125" s="185">
        <v>1.6E-2</v>
      </c>
      <c r="R125" s="185">
        <f>Q125*H125</f>
        <v>0.23232</v>
      </c>
      <c r="S125" s="185">
        <v>0</v>
      </c>
      <c r="T125" s="186">
        <f>S125*H125</f>
        <v>0</v>
      </c>
      <c r="U125" s="36"/>
      <c r="V125" s="36"/>
      <c r="W125" s="36"/>
      <c r="X125" s="36"/>
      <c r="Y125" s="36"/>
      <c r="Z125" s="36"/>
      <c r="AA125" s="36"/>
      <c r="AB125" s="36"/>
      <c r="AC125" s="36"/>
      <c r="AD125" s="36"/>
      <c r="AE125" s="36"/>
      <c r="AR125" s="187" t="s">
        <v>161</v>
      </c>
      <c r="AT125" s="187" t="s">
        <v>145</v>
      </c>
      <c r="AU125" s="187" t="s">
        <v>89</v>
      </c>
      <c r="AY125" s="18" t="s">
        <v>142</v>
      </c>
      <c r="BE125" s="188">
        <f>IF(N125="základní",J125,0)</f>
        <v>0</v>
      </c>
      <c r="BF125" s="188">
        <f>IF(N125="snížená",J125,0)</f>
        <v>0</v>
      </c>
      <c r="BG125" s="188">
        <f>IF(N125="zákl. přenesená",J125,0)</f>
        <v>0</v>
      </c>
      <c r="BH125" s="188">
        <f>IF(N125="sníž. přenesená",J125,0)</f>
        <v>0</v>
      </c>
      <c r="BI125" s="188">
        <f>IF(N125="nulová",J125,0)</f>
        <v>0</v>
      </c>
      <c r="BJ125" s="18" t="s">
        <v>21</v>
      </c>
      <c r="BK125" s="188">
        <f>ROUND(I125*H125,2)</f>
        <v>0</v>
      </c>
      <c r="BL125" s="18" t="s">
        <v>161</v>
      </c>
      <c r="BM125" s="187" t="s">
        <v>2275</v>
      </c>
    </row>
    <row r="126" spans="1:65" s="2" customFormat="1" ht="146.25">
      <c r="A126" s="36"/>
      <c r="B126" s="37"/>
      <c r="C126" s="38"/>
      <c r="D126" s="196" t="s">
        <v>238</v>
      </c>
      <c r="E126" s="38"/>
      <c r="F126" s="217" t="s">
        <v>2271</v>
      </c>
      <c r="G126" s="38"/>
      <c r="H126" s="38"/>
      <c r="I126" s="218"/>
      <c r="J126" s="38"/>
      <c r="K126" s="38"/>
      <c r="L126" s="41"/>
      <c r="M126" s="219"/>
      <c r="N126" s="220"/>
      <c r="O126" s="66"/>
      <c r="P126" s="66"/>
      <c r="Q126" s="66"/>
      <c r="R126" s="66"/>
      <c r="S126" s="66"/>
      <c r="T126" s="67"/>
      <c r="U126" s="36"/>
      <c r="V126" s="36"/>
      <c r="W126" s="36"/>
      <c r="X126" s="36"/>
      <c r="Y126" s="36"/>
      <c r="Z126" s="36"/>
      <c r="AA126" s="36"/>
      <c r="AB126" s="36"/>
      <c r="AC126" s="36"/>
      <c r="AD126" s="36"/>
      <c r="AE126" s="36"/>
      <c r="AT126" s="18" t="s">
        <v>238</v>
      </c>
      <c r="AU126" s="18" t="s">
        <v>89</v>
      </c>
    </row>
    <row r="127" spans="1:65" s="2" customFormat="1" ht="14.45" customHeight="1">
      <c r="A127" s="36"/>
      <c r="B127" s="37"/>
      <c r="C127" s="176" t="s">
        <v>307</v>
      </c>
      <c r="D127" s="176" t="s">
        <v>145</v>
      </c>
      <c r="E127" s="177" t="s">
        <v>2276</v>
      </c>
      <c r="F127" s="178" t="s">
        <v>2277</v>
      </c>
      <c r="G127" s="179" t="s">
        <v>256</v>
      </c>
      <c r="H127" s="180">
        <v>14.52</v>
      </c>
      <c r="I127" s="181"/>
      <c r="J127" s="182">
        <f>ROUND(I127*H127,2)</f>
        <v>0</v>
      </c>
      <c r="K127" s="178" t="s">
        <v>149</v>
      </c>
      <c r="L127" s="41"/>
      <c r="M127" s="183" t="s">
        <v>35</v>
      </c>
      <c r="N127" s="184" t="s">
        <v>51</v>
      </c>
      <c r="O127" s="66"/>
      <c r="P127" s="185">
        <f>O127*H127</f>
        <v>0</v>
      </c>
      <c r="Q127" s="185">
        <v>0</v>
      </c>
      <c r="R127" s="185">
        <f>Q127*H127</f>
        <v>0</v>
      </c>
      <c r="S127" s="185">
        <v>0</v>
      </c>
      <c r="T127" s="186">
        <f>S127*H127</f>
        <v>0</v>
      </c>
      <c r="U127" s="36"/>
      <c r="V127" s="36"/>
      <c r="W127" s="36"/>
      <c r="X127" s="36"/>
      <c r="Y127" s="36"/>
      <c r="Z127" s="36"/>
      <c r="AA127" s="36"/>
      <c r="AB127" s="36"/>
      <c r="AC127" s="36"/>
      <c r="AD127" s="36"/>
      <c r="AE127" s="36"/>
      <c r="AR127" s="187" t="s">
        <v>161</v>
      </c>
      <c r="AT127" s="187" t="s">
        <v>145</v>
      </c>
      <c r="AU127" s="187" t="s">
        <v>89</v>
      </c>
      <c r="AY127" s="18" t="s">
        <v>142</v>
      </c>
      <c r="BE127" s="188">
        <f>IF(N127="základní",J127,0)</f>
        <v>0</v>
      </c>
      <c r="BF127" s="188">
        <f>IF(N127="snížená",J127,0)</f>
        <v>0</v>
      </c>
      <c r="BG127" s="188">
        <f>IF(N127="zákl. přenesená",J127,0)</f>
        <v>0</v>
      </c>
      <c r="BH127" s="188">
        <f>IF(N127="sníž. přenesená",J127,0)</f>
        <v>0</v>
      </c>
      <c r="BI127" s="188">
        <f>IF(N127="nulová",J127,0)</f>
        <v>0</v>
      </c>
      <c r="BJ127" s="18" t="s">
        <v>21</v>
      </c>
      <c r="BK127" s="188">
        <f>ROUND(I127*H127,2)</f>
        <v>0</v>
      </c>
      <c r="BL127" s="18" t="s">
        <v>161</v>
      </c>
      <c r="BM127" s="187" t="s">
        <v>2278</v>
      </c>
    </row>
    <row r="128" spans="1:65" s="2" customFormat="1" ht="39">
      <c r="A128" s="36"/>
      <c r="B128" s="37"/>
      <c r="C128" s="38"/>
      <c r="D128" s="196" t="s">
        <v>238</v>
      </c>
      <c r="E128" s="38"/>
      <c r="F128" s="217" t="s">
        <v>2279</v>
      </c>
      <c r="G128" s="38"/>
      <c r="H128" s="38"/>
      <c r="I128" s="218"/>
      <c r="J128" s="38"/>
      <c r="K128" s="38"/>
      <c r="L128" s="41"/>
      <c r="M128" s="219"/>
      <c r="N128" s="220"/>
      <c r="O128" s="66"/>
      <c r="P128" s="66"/>
      <c r="Q128" s="66"/>
      <c r="R128" s="66"/>
      <c r="S128" s="66"/>
      <c r="T128" s="67"/>
      <c r="U128" s="36"/>
      <c r="V128" s="36"/>
      <c r="W128" s="36"/>
      <c r="X128" s="36"/>
      <c r="Y128" s="36"/>
      <c r="Z128" s="36"/>
      <c r="AA128" s="36"/>
      <c r="AB128" s="36"/>
      <c r="AC128" s="36"/>
      <c r="AD128" s="36"/>
      <c r="AE128" s="36"/>
      <c r="AT128" s="18" t="s">
        <v>238</v>
      </c>
      <c r="AU128" s="18" t="s">
        <v>89</v>
      </c>
    </row>
    <row r="129" spans="1:65" s="13" customFormat="1" ht="11.25">
      <c r="B129" s="194"/>
      <c r="C129" s="195"/>
      <c r="D129" s="196" t="s">
        <v>231</v>
      </c>
      <c r="E129" s="197" t="s">
        <v>35</v>
      </c>
      <c r="F129" s="198" t="s">
        <v>2280</v>
      </c>
      <c r="G129" s="195"/>
      <c r="H129" s="199">
        <v>12.32</v>
      </c>
      <c r="I129" s="200"/>
      <c r="J129" s="195"/>
      <c r="K129" s="195"/>
      <c r="L129" s="201"/>
      <c r="M129" s="202"/>
      <c r="N129" s="203"/>
      <c r="O129" s="203"/>
      <c r="P129" s="203"/>
      <c r="Q129" s="203"/>
      <c r="R129" s="203"/>
      <c r="S129" s="203"/>
      <c r="T129" s="204"/>
      <c r="AT129" s="205" t="s">
        <v>231</v>
      </c>
      <c r="AU129" s="205" t="s">
        <v>89</v>
      </c>
      <c r="AV129" s="13" t="s">
        <v>89</v>
      </c>
      <c r="AW129" s="13" t="s">
        <v>40</v>
      </c>
      <c r="AX129" s="13" t="s">
        <v>80</v>
      </c>
      <c r="AY129" s="205" t="s">
        <v>142</v>
      </c>
    </row>
    <row r="130" spans="1:65" s="13" customFormat="1" ht="11.25">
      <c r="B130" s="194"/>
      <c r="C130" s="195"/>
      <c r="D130" s="196" t="s">
        <v>231</v>
      </c>
      <c r="E130" s="197" t="s">
        <v>35</v>
      </c>
      <c r="F130" s="198" t="s">
        <v>2281</v>
      </c>
      <c r="G130" s="195"/>
      <c r="H130" s="199">
        <v>2.2000000000000002</v>
      </c>
      <c r="I130" s="200"/>
      <c r="J130" s="195"/>
      <c r="K130" s="195"/>
      <c r="L130" s="201"/>
      <c r="M130" s="202"/>
      <c r="N130" s="203"/>
      <c r="O130" s="203"/>
      <c r="P130" s="203"/>
      <c r="Q130" s="203"/>
      <c r="R130" s="203"/>
      <c r="S130" s="203"/>
      <c r="T130" s="204"/>
      <c r="AT130" s="205" t="s">
        <v>231</v>
      </c>
      <c r="AU130" s="205" t="s">
        <v>89</v>
      </c>
      <c r="AV130" s="13" t="s">
        <v>89</v>
      </c>
      <c r="AW130" s="13" t="s">
        <v>40</v>
      </c>
      <c r="AX130" s="13" t="s">
        <v>80</v>
      </c>
      <c r="AY130" s="205" t="s">
        <v>142</v>
      </c>
    </row>
    <row r="131" spans="1:65" s="14" customFormat="1" ht="11.25">
      <c r="B131" s="206"/>
      <c r="C131" s="207"/>
      <c r="D131" s="196" t="s">
        <v>231</v>
      </c>
      <c r="E131" s="208" t="s">
        <v>35</v>
      </c>
      <c r="F131" s="209" t="s">
        <v>233</v>
      </c>
      <c r="G131" s="207"/>
      <c r="H131" s="210">
        <v>14.52</v>
      </c>
      <c r="I131" s="211"/>
      <c r="J131" s="207"/>
      <c r="K131" s="207"/>
      <c r="L131" s="212"/>
      <c r="M131" s="213"/>
      <c r="N131" s="214"/>
      <c r="O131" s="214"/>
      <c r="P131" s="214"/>
      <c r="Q131" s="214"/>
      <c r="R131" s="214"/>
      <c r="S131" s="214"/>
      <c r="T131" s="215"/>
      <c r="AT131" s="216" t="s">
        <v>231</v>
      </c>
      <c r="AU131" s="216" t="s">
        <v>89</v>
      </c>
      <c r="AV131" s="14" t="s">
        <v>161</v>
      </c>
      <c r="AW131" s="14" t="s">
        <v>40</v>
      </c>
      <c r="AX131" s="14" t="s">
        <v>21</v>
      </c>
      <c r="AY131" s="216" t="s">
        <v>142</v>
      </c>
    </row>
    <row r="132" spans="1:65" s="12" customFormat="1" ht="22.9" customHeight="1">
      <c r="B132" s="160"/>
      <c r="C132" s="161"/>
      <c r="D132" s="162" t="s">
        <v>79</v>
      </c>
      <c r="E132" s="174" t="s">
        <v>179</v>
      </c>
      <c r="F132" s="174" t="s">
        <v>334</v>
      </c>
      <c r="G132" s="161"/>
      <c r="H132" s="161"/>
      <c r="I132" s="164"/>
      <c r="J132" s="175">
        <f>BK132</f>
        <v>0</v>
      </c>
      <c r="K132" s="161"/>
      <c r="L132" s="166"/>
      <c r="M132" s="167"/>
      <c r="N132" s="168"/>
      <c r="O132" s="168"/>
      <c r="P132" s="169">
        <f>SUM(P133:P146)</f>
        <v>0</v>
      </c>
      <c r="Q132" s="168"/>
      <c r="R132" s="169">
        <f>SUM(R133:R146)</f>
        <v>1.7500000000000002E-2</v>
      </c>
      <c r="S132" s="168"/>
      <c r="T132" s="170">
        <f>SUM(T133:T146)</f>
        <v>15.48948</v>
      </c>
      <c r="AR132" s="171" t="s">
        <v>21</v>
      </c>
      <c r="AT132" s="172" t="s">
        <v>79</v>
      </c>
      <c r="AU132" s="172" t="s">
        <v>21</v>
      </c>
      <c r="AY132" s="171" t="s">
        <v>142</v>
      </c>
      <c r="BK132" s="173">
        <f>SUM(BK133:BK146)</f>
        <v>0</v>
      </c>
    </row>
    <row r="133" spans="1:65" s="2" customFormat="1" ht="14.45" customHeight="1">
      <c r="A133" s="36"/>
      <c r="B133" s="37"/>
      <c r="C133" s="176" t="s">
        <v>312</v>
      </c>
      <c r="D133" s="176" t="s">
        <v>145</v>
      </c>
      <c r="E133" s="177" t="s">
        <v>2282</v>
      </c>
      <c r="F133" s="178" t="s">
        <v>2283</v>
      </c>
      <c r="G133" s="179" t="s">
        <v>228</v>
      </c>
      <c r="H133" s="180">
        <v>1.0920000000000001</v>
      </c>
      <c r="I133" s="181"/>
      <c r="J133" s="182">
        <f>ROUND(I133*H133,2)</f>
        <v>0</v>
      </c>
      <c r="K133" s="178" t="s">
        <v>149</v>
      </c>
      <c r="L133" s="41"/>
      <c r="M133" s="183" t="s">
        <v>35</v>
      </c>
      <c r="N133" s="184" t="s">
        <v>51</v>
      </c>
      <c r="O133" s="66"/>
      <c r="P133" s="185">
        <f>O133*H133</f>
        <v>0</v>
      </c>
      <c r="Q133" s="185">
        <v>0</v>
      </c>
      <c r="R133" s="185">
        <f>Q133*H133</f>
        <v>0</v>
      </c>
      <c r="S133" s="185">
        <v>2</v>
      </c>
      <c r="T133" s="186">
        <f>S133*H133</f>
        <v>2.1840000000000002</v>
      </c>
      <c r="U133" s="36"/>
      <c r="V133" s="36"/>
      <c r="W133" s="36"/>
      <c r="X133" s="36"/>
      <c r="Y133" s="36"/>
      <c r="Z133" s="36"/>
      <c r="AA133" s="36"/>
      <c r="AB133" s="36"/>
      <c r="AC133" s="36"/>
      <c r="AD133" s="36"/>
      <c r="AE133" s="36"/>
      <c r="AR133" s="187" t="s">
        <v>161</v>
      </c>
      <c r="AT133" s="187" t="s">
        <v>145</v>
      </c>
      <c r="AU133" s="187" t="s">
        <v>89</v>
      </c>
      <c r="AY133" s="18" t="s">
        <v>142</v>
      </c>
      <c r="BE133" s="188">
        <f>IF(N133="základní",J133,0)</f>
        <v>0</v>
      </c>
      <c r="BF133" s="188">
        <f>IF(N133="snížená",J133,0)</f>
        <v>0</v>
      </c>
      <c r="BG133" s="188">
        <f>IF(N133="zákl. přenesená",J133,0)</f>
        <v>0</v>
      </c>
      <c r="BH133" s="188">
        <f>IF(N133="sníž. přenesená",J133,0)</f>
        <v>0</v>
      </c>
      <c r="BI133" s="188">
        <f>IF(N133="nulová",J133,0)</f>
        <v>0</v>
      </c>
      <c r="BJ133" s="18" t="s">
        <v>21</v>
      </c>
      <c r="BK133" s="188">
        <f>ROUND(I133*H133,2)</f>
        <v>0</v>
      </c>
      <c r="BL133" s="18" t="s">
        <v>161</v>
      </c>
      <c r="BM133" s="187" t="s">
        <v>2284</v>
      </c>
    </row>
    <row r="134" spans="1:65" s="13" customFormat="1" ht="11.25">
      <c r="B134" s="194"/>
      <c r="C134" s="195"/>
      <c r="D134" s="196" t="s">
        <v>231</v>
      </c>
      <c r="E134" s="197" t="s">
        <v>35</v>
      </c>
      <c r="F134" s="198" t="s">
        <v>2285</v>
      </c>
      <c r="G134" s="195"/>
      <c r="H134" s="199">
        <v>1.0920000000000001</v>
      </c>
      <c r="I134" s="200"/>
      <c r="J134" s="195"/>
      <c r="K134" s="195"/>
      <c r="L134" s="201"/>
      <c r="M134" s="202"/>
      <c r="N134" s="203"/>
      <c r="O134" s="203"/>
      <c r="P134" s="203"/>
      <c r="Q134" s="203"/>
      <c r="R134" s="203"/>
      <c r="S134" s="203"/>
      <c r="T134" s="204"/>
      <c r="AT134" s="205" t="s">
        <v>231</v>
      </c>
      <c r="AU134" s="205" t="s">
        <v>89</v>
      </c>
      <c r="AV134" s="13" t="s">
        <v>89</v>
      </c>
      <c r="AW134" s="13" t="s">
        <v>40</v>
      </c>
      <c r="AX134" s="13" t="s">
        <v>80</v>
      </c>
      <c r="AY134" s="205" t="s">
        <v>142</v>
      </c>
    </row>
    <row r="135" spans="1:65" s="14" customFormat="1" ht="11.25">
      <c r="B135" s="206"/>
      <c r="C135" s="207"/>
      <c r="D135" s="196" t="s">
        <v>231</v>
      </c>
      <c r="E135" s="208" t="s">
        <v>35</v>
      </c>
      <c r="F135" s="209" t="s">
        <v>233</v>
      </c>
      <c r="G135" s="207"/>
      <c r="H135" s="210">
        <v>1.0920000000000001</v>
      </c>
      <c r="I135" s="211"/>
      <c r="J135" s="207"/>
      <c r="K135" s="207"/>
      <c r="L135" s="212"/>
      <c r="M135" s="213"/>
      <c r="N135" s="214"/>
      <c r="O135" s="214"/>
      <c r="P135" s="214"/>
      <c r="Q135" s="214"/>
      <c r="R135" s="214"/>
      <c r="S135" s="214"/>
      <c r="T135" s="215"/>
      <c r="AT135" s="216" t="s">
        <v>231</v>
      </c>
      <c r="AU135" s="216" t="s">
        <v>89</v>
      </c>
      <c r="AV135" s="14" t="s">
        <v>161</v>
      </c>
      <c r="AW135" s="14" t="s">
        <v>40</v>
      </c>
      <c r="AX135" s="14" t="s">
        <v>21</v>
      </c>
      <c r="AY135" s="216" t="s">
        <v>142</v>
      </c>
    </row>
    <row r="136" spans="1:65" s="2" customFormat="1" ht="24.2" customHeight="1">
      <c r="A136" s="36"/>
      <c r="B136" s="37"/>
      <c r="C136" s="176" t="s">
        <v>318</v>
      </c>
      <c r="D136" s="176" t="s">
        <v>145</v>
      </c>
      <c r="E136" s="177" t="s">
        <v>2286</v>
      </c>
      <c r="F136" s="178" t="s">
        <v>2287</v>
      </c>
      <c r="G136" s="179" t="s">
        <v>228</v>
      </c>
      <c r="H136" s="180">
        <v>6.9160000000000004</v>
      </c>
      <c r="I136" s="181"/>
      <c r="J136" s="182">
        <f>ROUND(I136*H136,2)</f>
        <v>0</v>
      </c>
      <c r="K136" s="178" t="s">
        <v>149</v>
      </c>
      <c r="L136" s="41"/>
      <c r="M136" s="183" t="s">
        <v>35</v>
      </c>
      <c r="N136" s="184" t="s">
        <v>51</v>
      </c>
      <c r="O136" s="66"/>
      <c r="P136" s="185">
        <f>O136*H136</f>
        <v>0</v>
      </c>
      <c r="Q136" s="185">
        <v>0</v>
      </c>
      <c r="R136" s="185">
        <f>Q136*H136</f>
        <v>0</v>
      </c>
      <c r="S136" s="185">
        <v>1.8</v>
      </c>
      <c r="T136" s="186">
        <f>S136*H136</f>
        <v>12.4488</v>
      </c>
      <c r="U136" s="36"/>
      <c r="V136" s="36"/>
      <c r="W136" s="36"/>
      <c r="X136" s="36"/>
      <c r="Y136" s="36"/>
      <c r="Z136" s="36"/>
      <c r="AA136" s="36"/>
      <c r="AB136" s="36"/>
      <c r="AC136" s="36"/>
      <c r="AD136" s="36"/>
      <c r="AE136" s="36"/>
      <c r="AR136" s="187" t="s">
        <v>161</v>
      </c>
      <c r="AT136" s="187" t="s">
        <v>145</v>
      </c>
      <c r="AU136" s="187" t="s">
        <v>89</v>
      </c>
      <c r="AY136" s="18" t="s">
        <v>142</v>
      </c>
      <c r="BE136" s="188">
        <f>IF(N136="základní",J136,0)</f>
        <v>0</v>
      </c>
      <c r="BF136" s="188">
        <f>IF(N136="snížená",J136,0)</f>
        <v>0</v>
      </c>
      <c r="BG136" s="188">
        <f>IF(N136="zákl. přenesená",J136,0)</f>
        <v>0</v>
      </c>
      <c r="BH136" s="188">
        <f>IF(N136="sníž. přenesená",J136,0)</f>
        <v>0</v>
      </c>
      <c r="BI136" s="188">
        <f>IF(N136="nulová",J136,0)</f>
        <v>0</v>
      </c>
      <c r="BJ136" s="18" t="s">
        <v>21</v>
      </c>
      <c r="BK136" s="188">
        <f>ROUND(I136*H136,2)</f>
        <v>0</v>
      </c>
      <c r="BL136" s="18" t="s">
        <v>161</v>
      </c>
      <c r="BM136" s="187" t="s">
        <v>2288</v>
      </c>
    </row>
    <row r="137" spans="1:65" s="2" customFormat="1" ht="39">
      <c r="A137" s="36"/>
      <c r="B137" s="37"/>
      <c r="C137" s="38"/>
      <c r="D137" s="196" t="s">
        <v>238</v>
      </c>
      <c r="E137" s="38"/>
      <c r="F137" s="217" t="s">
        <v>2289</v>
      </c>
      <c r="G137" s="38"/>
      <c r="H137" s="38"/>
      <c r="I137" s="218"/>
      <c r="J137" s="38"/>
      <c r="K137" s="38"/>
      <c r="L137" s="41"/>
      <c r="M137" s="219"/>
      <c r="N137" s="220"/>
      <c r="O137" s="66"/>
      <c r="P137" s="66"/>
      <c r="Q137" s="66"/>
      <c r="R137" s="66"/>
      <c r="S137" s="66"/>
      <c r="T137" s="67"/>
      <c r="U137" s="36"/>
      <c r="V137" s="36"/>
      <c r="W137" s="36"/>
      <c r="X137" s="36"/>
      <c r="Y137" s="36"/>
      <c r="Z137" s="36"/>
      <c r="AA137" s="36"/>
      <c r="AB137" s="36"/>
      <c r="AC137" s="36"/>
      <c r="AD137" s="36"/>
      <c r="AE137" s="36"/>
      <c r="AT137" s="18" t="s">
        <v>238</v>
      </c>
      <c r="AU137" s="18" t="s">
        <v>89</v>
      </c>
    </row>
    <row r="138" spans="1:65" s="13" customFormat="1" ht="11.25">
      <c r="B138" s="194"/>
      <c r="C138" s="195"/>
      <c r="D138" s="196" t="s">
        <v>231</v>
      </c>
      <c r="E138" s="197" t="s">
        <v>35</v>
      </c>
      <c r="F138" s="198" t="s">
        <v>2290</v>
      </c>
      <c r="G138" s="195"/>
      <c r="H138" s="199">
        <v>2.66</v>
      </c>
      <c r="I138" s="200"/>
      <c r="J138" s="195"/>
      <c r="K138" s="195"/>
      <c r="L138" s="201"/>
      <c r="M138" s="202"/>
      <c r="N138" s="203"/>
      <c r="O138" s="203"/>
      <c r="P138" s="203"/>
      <c r="Q138" s="203"/>
      <c r="R138" s="203"/>
      <c r="S138" s="203"/>
      <c r="T138" s="204"/>
      <c r="AT138" s="205" t="s">
        <v>231</v>
      </c>
      <c r="AU138" s="205" t="s">
        <v>89</v>
      </c>
      <c r="AV138" s="13" t="s">
        <v>89</v>
      </c>
      <c r="AW138" s="13" t="s">
        <v>40</v>
      </c>
      <c r="AX138" s="13" t="s">
        <v>80</v>
      </c>
      <c r="AY138" s="205" t="s">
        <v>142</v>
      </c>
    </row>
    <row r="139" spans="1:65" s="13" customFormat="1" ht="11.25">
      <c r="B139" s="194"/>
      <c r="C139" s="195"/>
      <c r="D139" s="196" t="s">
        <v>231</v>
      </c>
      <c r="E139" s="197" t="s">
        <v>35</v>
      </c>
      <c r="F139" s="198" t="s">
        <v>2291</v>
      </c>
      <c r="G139" s="195"/>
      <c r="H139" s="199">
        <v>4.2560000000000002</v>
      </c>
      <c r="I139" s="200"/>
      <c r="J139" s="195"/>
      <c r="K139" s="195"/>
      <c r="L139" s="201"/>
      <c r="M139" s="202"/>
      <c r="N139" s="203"/>
      <c r="O139" s="203"/>
      <c r="P139" s="203"/>
      <c r="Q139" s="203"/>
      <c r="R139" s="203"/>
      <c r="S139" s="203"/>
      <c r="T139" s="204"/>
      <c r="AT139" s="205" t="s">
        <v>231</v>
      </c>
      <c r="AU139" s="205" t="s">
        <v>89</v>
      </c>
      <c r="AV139" s="13" t="s">
        <v>89</v>
      </c>
      <c r="AW139" s="13" t="s">
        <v>40</v>
      </c>
      <c r="AX139" s="13" t="s">
        <v>80</v>
      </c>
      <c r="AY139" s="205" t="s">
        <v>142</v>
      </c>
    </row>
    <row r="140" spans="1:65" s="14" customFormat="1" ht="11.25">
      <c r="B140" s="206"/>
      <c r="C140" s="207"/>
      <c r="D140" s="196" t="s">
        <v>231</v>
      </c>
      <c r="E140" s="208" t="s">
        <v>35</v>
      </c>
      <c r="F140" s="209" t="s">
        <v>233</v>
      </c>
      <c r="G140" s="207"/>
      <c r="H140" s="210">
        <v>6.9160000000000004</v>
      </c>
      <c r="I140" s="211"/>
      <c r="J140" s="207"/>
      <c r="K140" s="207"/>
      <c r="L140" s="212"/>
      <c r="M140" s="213"/>
      <c r="N140" s="214"/>
      <c r="O140" s="214"/>
      <c r="P140" s="214"/>
      <c r="Q140" s="214"/>
      <c r="R140" s="214"/>
      <c r="S140" s="214"/>
      <c r="T140" s="215"/>
      <c r="AT140" s="216" t="s">
        <v>231</v>
      </c>
      <c r="AU140" s="216" t="s">
        <v>89</v>
      </c>
      <c r="AV140" s="14" t="s">
        <v>161</v>
      </c>
      <c r="AW140" s="14" t="s">
        <v>40</v>
      </c>
      <c r="AX140" s="14" t="s">
        <v>21</v>
      </c>
      <c r="AY140" s="216" t="s">
        <v>142</v>
      </c>
    </row>
    <row r="141" spans="1:65" s="2" customFormat="1" ht="24.2" customHeight="1">
      <c r="A141" s="36"/>
      <c r="B141" s="37"/>
      <c r="C141" s="176" t="s">
        <v>322</v>
      </c>
      <c r="D141" s="176" t="s">
        <v>145</v>
      </c>
      <c r="E141" s="177" t="s">
        <v>2292</v>
      </c>
      <c r="F141" s="178" t="s">
        <v>2293</v>
      </c>
      <c r="G141" s="179" t="s">
        <v>256</v>
      </c>
      <c r="H141" s="180">
        <v>14.52</v>
      </c>
      <c r="I141" s="181"/>
      <c r="J141" s="182">
        <f>ROUND(I141*H141,2)</f>
        <v>0</v>
      </c>
      <c r="K141" s="178" t="s">
        <v>149</v>
      </c>
      <c r="L141" s="41"/>
      <c r="M141" s="183" t="s">
        <v>35</v>
      </c>
      <c r="N141" s="184" t="s">
        <v>51</v>
      </c>
      <c r="O141" s="66"/>
      <c r="P141" s="185">
        <f>O141*H141</f>
        <v>0</v>
      </c>
      <c r="Q141" s="185">
        <v>0</v>
      </c>
      <c r="R141" s="185">
        <f>Q141*H141</f>
        <v>0</v>
      </c>
      <c r="S141" s="185">
        <v>5.8999999999999997E-2</v>
      </c>
      <c r="T141" s="186">
        <f>S141*H141</f>
        <v>0.85667999999999989</v>
      </c>
      <c r="U141" s="36"/>
      <c r="V141" s="36"/>
      <c r="W141" s="36"/>
      <c r="X141" s="36"/>
      <c r="Y141" s="36"/>
      <c r="Z141" s="36"/>
      <c r="AA141" s="36"/>
      <c r="AB141" s="36"/>
      <c r="AC141" s="36"/>
      <c r="AD141" s="36"/>
      <c r="AE141" s="36"/>
      <c r="AR141" s="187" t="s">
        <v>161</v>
      </c>
      <c r="AT141" s="187" t="s">
        <v>145</v>
      </c>
      <c r="AU141" s="187" t="s">
        <v>89</v>
      </c>
      <c r="AY141" s="18" t="s">
        <v>142</v>
      </c>
      <c r="BE141" s="188">
        <f>IF(N141="základní",J141,0)</f>
        <v>0</v>
      </c>
      <c r="BF141" s="188">
        <f>IF(N141="snížená",J141,0)</f>
        <v>0</v>
      </c>
      <c r="BG141" s="188">
        <f>IF(N141="zákl. přenesená",J141,0)</f>
        <v>0</v>
      </c>
      <c r="BH141" s="188">
        <f>IF(N141="sníž. přenesená",J141,0)</f>
        <v>0</v>
      </c>
      <c r="BI141" s="188">
        <f>IF(N141="nulová",J141,0)</f>
        <v>0</v>
      </c>
      <c r="BJ141" s="18" t="s">
        <v>21</v>
      </c>
      <c r="BK141" s="188">
        <f>ROUND(I141*H141,2)</f>
        <v>0</v>
      </c>
      <c r="BL141" s="18" t="s">
        <v>161</v>
      </c>
      <c r="BM141" s="187" t="s">
        <v>2294</v>
      </c>
    </row>
    <row r="142" spans="1:65" s="13" customFormat="1" ht="11.25">
      <c r="B142" s="194"/>
      <c r="C142" s="195"/>
      <c r="D142" s="196" t="s">
        <v>231</v>
      </c>
      <c r="E142" s="197" t="s">
        <v>35</v>
      </c>
      <c r="F142" s="198" t="s">
        <v>2295</v>
      </c>
      <c r="G142" s="195"/>
      <c r="H142" s="199">
        <v>12.32</v>
      </c>
      <c r="I142" s="200"/>
      <c r="J142" s="195"/>
      <c r="K142" s="195"/>
      <c r="L142" s="201"/>
      <c r="M142" s="202"/>
      <c r="N142" s="203"/>
      <c r="O142" s="203"/>
      <c r="P142" s="203"/>
      <c r="Q142" s="203"/>
      <c r="R142" s="203"/>
      <c r="S142" s="203"/>
      <c r="T142" s="204"/>
      <c r="AT142" s="205" t="s">
        <v>231</v>
      </c>
      <c r="AU142" s="205" t="s">
        <v>89</v>
      </c>
      <c r="AV142" s="13" t="s">
        <v>89</v>
      </c>
      <c r="AW142" s="13" t="s">
        <v>40</v>
      </c>
      <c r="AX142" s="13" t="s">
        <v>80</v>
      </c>
      <c r="AY142" s="205" t="s">
        <v>142</v>
      </c>
    </row>
    <row r="143" spans="1:65" s="13" customFormat="1" ht="11.25">
      <c r="B143" s="194"/>
      <c r="C143" s="195"/>
      <c r="D143" s="196" t="s">
        <v>231</v>
      </c>
      <c r="E143" s="197" t="s">
        <v>35</v>
      </c>
      <c r="F143" s="198" t="s">
        <v>2281</v>
      </c>
      <c r="G143" s="195"/>
      <c r="H143" s="199">
        <v>2.2000000000000002</v>
      </c>
      <c r="I143" s="200"/>
      <c r="J143" s="195"/>
      <c r="K143" s="195"/>
      <c r="L143" s="201"/>
      <c r="M143" s="202"/>
      <c r="N143" s="203"/>
      <c r="O143" s="203"/>
      <c r="P143" s="203"/>
      <c r="Q143" s="203"/>
      <c r="R143" s="203"/>
      <c r="S143" s="203"/>
      <c r="T143" s="204"/>
      <c r="AT143" s="205" t="s">
        <v>231</v>
      </c>
      <c r="AU143" s="205" t="s">
        <v>89</v>
      </c>
      <c r="AV143" s="13" t="s">
        <v>89</v>
      </c>
      <c r="AW143" s="13" t="s">
        <v>40</v>
      </c>
      <c r="AX143" s="13" t="s">
        <v>80</v>
      </c>
      <c r="AY143" s="205" t="s">
        <v>142</v>
      </c>
    </row>
    <row r="144" spans="1:65" s="14" customFormat="1" ht="11.25">
      <c r="B144" s="206"/>
      <c r="C144" s="207"/>
      <c r="D144" s="196" t="s">
        <v>231</v>
      </c>
      <c r="E144" s="208" t="s">
        <v>35</v>
      </c>
      <c r="F144" s="209" t="s">
        <v>233</v>
      </c>
      <c r="G144" s="207"/>
      <c r="H144" s="210">
        <v>14.52</v>
      </c>
      <c r="I144" s="211"/>
      <c r="J144" s="207"/>
      <c r="K144" s="207"/>
      <c r="L144" s="212"/>
      <c r="M144" s="213"/>
      <c r="N144" s="214"/>
      <c r="O144" s="214"/>
      <c r="P144" s="214"/>
      <c r="Q144" s="214"/>
      <c r="R144" s="214"/>
      <c r="S144" s="214"/>
      <c r="T144" s="215"/>
      <c r="AT144" s="216" t="s">
        <v>231</v>
      </c>
      <c r="AU144" s="216" t="s">
        <v>89</v>
      </c>
      <c r="AV144" s="14" t="s">
        <v>161</v>
      </c>
      <c r="AW144" s="14" t="s">
        <v>40</v>
      </c>
      <c r="AX144" s="14" t="s">
        <v>21</v>
      </c>
      <c r="AY144" s="216" t="s">
        <v>142</v>
      </c>
    </row>
    <row r="145" spans="1:65" s="2" customFormat="1" ht="14.45" customHeight="1">
      <c r="A145" s="36"/>
      <c r="B145" s="37"/>
      <c r="C145" s="176" t="s">
        <v>326</v>
      </c>
      <c r="D145" s="176" t="s">
        <v>145</v>
      </c>
      <c r="E145" s="177" t="s">
        <v>2296</v>
      </c>
      <c r="F145" s="178" t="s">
        <v>2297</v>
      </c>
      <c r="G145" s="179" t="s">
        <v>294</v>
      </c>
      <c r="H145" s="180">
        <v>5</v>
      </c>
      <c r="I145" s="181"/>
      <c r="J145" s="182">
        <f>ROUND(I145*H145,2)</f>
        <v>0</v>
      </c>
      <c r="K145" s="178" t="s">
        <v>35</v>
      </c>
      <c r="L145" s="41"/>
      <c r="M145" s="183" t="s">
        <v>35</v>
      </c>
      <c r="N145" s="184" t="s">
        <v>51</v>
      </c>
      <c r="O145" s="66"/>
      <c r="P145" s="185">
        <f>O145*H145</f>
        <v>0</v>
      </c>
      <c r="Q145" s="185">
        <v>3.5000000000000001E-3</v>
      </c>
      <c r="R145" s="185">
        <f>Q145*H145</f>
        <v>1.7500000000000002E-2</v>
      </c>
      <c r="S145" s="185">
        <v>0</v>
      </c>
      <c r="T145" s="186">
        <f>S145*H145</f>
        <v>0</v>
      </c>
      <c r="U145" s="36"/>
      <c r="V145" s="36"/>
      <c r="W145" s="36"/>
      <c r="X145" s="36"/>
      <c r="Y145" s="36"/>
      <c r="Z145" s="36"/>
      <c r="AA145" s="36"/>
      <c r="AB145" s="36"/>
      <c r="AC145" s="36"/>
      <c r="AD145" s="36"/>
      <c r="AE145" s="36"/>
      <c r="AR145" s="187" t="s">
        <v>161</v>
      </c>
      <c r="AT145" s="187" t="s">
        <v>145</v>
      </c>
      <c r="AU145" s="187" t="s">
        <v>89</v>
      </c>
      <c r="AY145" s="18" t="s">
        <v>142</v>
      </c>
      <c r="BE145" s="188">
        <f>IF(N145="základní",J145,0)</f>
        <v>0</v>
      </c>
      <c r="BF145" s="188">
        <f>IF(N145="snížená",J145,0)</f>
        <v>0</v>
      </c>
      <c r="BG145" s="188">
        <f>IF(N145="zákl. přenesená",J145,0)</f>
        <v>0</v>
      </c>
      <c r="BH145" s="188">
        <f>IF(N145="sníž. přenesená",J145,0)</f>
        <v>0</v>
      </c>
      <c r="BI145" s="188">
        <f>IF(N145="nulová",J145,0)</f>
        <v>0</v>
      </c>
      <c r="BJ145" s="18" t="s">
        <v>21</v>
      </c>
      <c r="BK145" s="188">
        <f>ROUND(I145*H145,2)</f>
        <v>0</v>
      </c>
      <c r="BL145" s="18" t="s">
        <v>161</v>
      </c>
      <c r="BM145" s="187" t="s">
        <v>2298</v>
      </c>
    </row>
    <row r="146" spans="1:65" s="2" customFormat="1" ht="78">
      <c r="A146" s="36"/>
      <c r="B146" s="37"/>
      <c r="C146" s="38"/>
      <c r="D146" s="196" t="s">
        <v>238</v>
      </c>
      <c r="E146" s="38"/>
      <c r="F146" s="217" t="s">
        <v>2299</v>
      </c>
      <c r="G146" s="38"/>
      <c r="H146" s="38"/>
      <c r="I146" s="218"/>
      <c r="J146" s="38"/>
      <c r="K146" s="38"/>
      <c r="L146" s="41"/>
      <c r="M146" s="219"/>
      <c r="N146" s="220"/>
      <c r="O146" s="66"/>
      <c r="P146" s="66"/>
      <c r="Q146" s="66"/>
      <c r="R146" s="66"/>
      <c r="S146" s="66"/>
      <c r="T146" s="67"/>
      <c r="U146" s="36"/>
      <c r="V146" s="36"/>
      <c r="W146" s="36"/>
      <c r="X146" s="36"/>
      <c r="Y146" s="36"/>
      <c r="Z146" s="36"/>
      <c r="AA146" s="36"/>
      <c r="AB146" s="36"/>
      <c r="AC146" s="36"/>
      <c r="AD146" s="36"/>
      <c r="AE146" s="36"/>
      <c r="AT146" s="18" t="s">
        <v>238</v>
      </c>
      <c r="AU146" s="18" t="s">
        <v>89</v>
      </c>
    </row>
    <row r="147" spans="1:65" s="12" customFormat="1" ht="22.9" customHeight="1">
      <c r="B147" s="160"/>
      <c r="C147" s="161"/>
      <c r="D147" s="162" t="s">
        <v>79</v>
      </c>
      <c r="E147" s="174" t="s">
        <v>406</v>
      </c>
      <c r="F147" s="174" t="s">
        <v>407</v>
      </c>
      <c r="G147" s="161"/>
      <c r="H147" s="161"/>
      <c r="I147" s="164"/>
      <c r="J147" s="175">
        <f>BK147</f>
        <v>0</v>
      </c>
      <c r="K147" s="161"/>
      <c r="L147" s="166"/>
      <c r="M147" s="167"/>
      <c r="N147" s="168"/>
      <c r="O147" s="168"/>
      <c r="P147" s="169">
        <f>SUM(P148:P156)</f>
        <v>0</v>
      </c>
      <c r="Q147" s="168"/>
      <c r="R147" s="169">
        <f>SUM(R148:R156)</f>
        <v>0</v>
      </c>
      <c r="S147" s="168"/>
      <c r="T147" s="170">
        <f>SUM(T148:T156)</f>
        <v>0</v>
      </c>
      <c r="AR147" s="171" t="s">
        <v>21</v>
      </c>
      <c r="AT147" s="172" t="s">
        <v>79</v>
      </c>
      <c r="AU147" s="172" t="s">
        <v>21</v>
      </c>
      <c r="AY147" s="171" t="s">
        <v>142</v>
      </c>
      <c r="BK147" s="173">
        <f>SUM(BK148:BK156)</f>
        <v>0</v>
      </c>
    </row>
    <row r="148" spans="1:65" s="2" customFormat="1" ht="24.2" customHeight="1">
      <c r="A148" s="36"/>
      <c r="B148" s="37"/>
      <c r="C148" s="176" t="s">
        <v>7</v>
      </c>
      <c r="D148" s="176" t="s">
        <v>145</v>
      </c>
      <c r="E148" s="177" t="s">
        <v>2300</v>
      </c>
      <c r="F148" s="178" t="s">
        <v>2301</v>
      </c>
      <c r="G148" s="179" t="s">
        <v>236</v>
      </c>
      <c r="H148" s="180">
        <v>18.625</v>
      </c>
      <c r="I148" s="181"/>
      <c r="J148" s="182">
        <f>ROUND(I148*H148,2)</f>
        <v>0</v>
      </c>
      <c r="K148" s="178" t="s">
        <v>149</v>
      </c>
      <c r="L148" s="41"/>
      <c r="M148" s="183" t="s">
        <v>35</v>
      </c>
      <c r="N148" s="184" t="s">
        <v>51</v>
      </c>
      <c r="O148" s="66"/>
      <c r="P148" s="185">
        <f>O148*H148</f>
        <v>0</v>
      </c>
      <c r="Q148" s="185">
        <v>0</v>
      </c>
      <c r="R148" s="185">
        <f>Q148*H148</f>
        <v>0</v>
      </c>
      <c r="S148" s="185">
        <v>0</v>
      </c>
      <c r="T148" s="186">
        <f>S148*H148</f>
        <v>0</v>
      </c>
      <c r="U148" s="36"/>
      <c r="V148" s="36"/>
      <c r="W148" s="36"/>
      <c r="X148" s="36"/>
      <c r="Y148" s="36"/>
      <c r="Z148" s="36"/>
      <c r="AA148" s="36"/>
      <c r="AB148" s="36"/>
      <c r="AC148" s="36"/>
      <c r="AD148" s="36"/>
      <c r="AE148" s="36"/>
      <c r="AR148" s="187" t="s">
        <v>161</v>
      </c>
      <c r="AT148" s="187" t="s">
        <v>145</v>
      </c>
      <c r="AU148" s="187" t="s">
        <v>89</v>
      </c>
      <c r="AY148" s="18" t="s">
        <v>142</v>
      </c>
      <c r="BE148" s="188">
        <f>IF(N148="základní",J148,0)</f>
        <v>0</v>
      </c>
      <c r="BF148" s="188">
        <f>IF(N148="snížená",J148,0)</f>
        <v>0</v>
      </c>
      <c r="BG148" s="188">
        <f>IF(N148="zákl. přenesená",J148,0)</f>
        <v>0</v>
      </c>
      <c r="BH148" s="188">
        <f>IF(N148="sníž. přenesená",J148,0)</f>
        <v>0</v>
      </c>
      <c r="BI148" s="188">
        <f>IF(N148="nulová",J148,0)</f>
        <v>0</v>
      </c>
      <c r="BJ148" s="18" t="s">
        <v>21</v>
      </c>
      <c r="BK148" s="188">
        <f>ROUND(I148*H148,2)</f>
        <v>0</v>
      </c>
      <c r="BL148" s="18" t="s">
        <v>161</v>
      </c>
      <c r="BM148" s="187" t="s">
        <v>2302</v>
      </c>
    </row>
    <row r="149" spans="1:65" s="2" customFormat="1" ht="107.25">
      <c r="A149" s="36"/>
      <c r="B149" s="37"/>
      <c r="C149" s="38"/>
      <c r="D149" s="196" t="s">
        <v>238</v>
      </c>
      <c r="E149" s="38"/>
      <c r="F149" s="217" t="s">
        <v>1334</v>
      </c>
      <c r="G149" s="38"/>
      <c r="H149" s="38"/>
      <c r="I149" s="218"/>
      <c r="J149" s="38"/>
      <c r="K149" s="38"/>
      <c r="L149" s="41"/>
      <c r="M149" s="219"/>
      <c r="N149" s="220"/>
      <c r="O149" s="66"/>
      <c r="P149" s="66"/>
      <c r="Q149" s="66"/>
      <c r="R149" s="66"/>
      <c r="S149" s="66"/>
      <c r="T149" s="67"/>
      <c r="U149" s="36"/>
      <c r="V149" s="36"/>
      <c r="W149" s="36"/>
      <c r="X149" s="36"/>
      <c r="Y149" s="36"/>
      <c r="Z149" s="36"/>
      <c r="AA149" s="36"/>
      <c r="AB149" s="36"/>
      <c r="AC149" s="36"/>
      <c r="AD149" s="36"/>
      <c r="AE149" s="36"/>
      <c r="AT149" s="18" t="s">
        <v>238</v>
      </c>
      <c r="AU149" s="18" t="s">
        <v>89</v>
      </c>
    </row>
    <row r="150" spans="1:65" s="2" customFormat="1" ht="14.45" customHeight="1">
      <c r="A150" s="36"/>
      <c r="B150" s="37"/>
      <c r="C150" s="176" t="s">
        <v>335</v>
      </c>
      <c r="D150" s="176" t="s">
        <v>145</v>
      </c>
      <c r="E150" s="177" t="s">
        <v>915</v>
      </c>
      <c r="F150" s="178" t="s">
        <v>916</v>
      </c>
      <c r="G150" s="179" t="s">
        <v>236</v>
      </c>
      <c r="H150" s="180">
        <v>18.625</v>
      </c>
      <c r="I150" s="181"/>
      <c r="J150" s="182">
        <f>ROUND(I150*H150,2)</f>
        <v>0</v>
      </c>
      <c r="K150" s="178" t="s">
        <v>149</v>
      </c>
      <c r="L150" s="41"/>
      <c r="M150" s="183" t="s">
        <v>35</v>
      </c>
      <c r="N150" s="184" t="s">
        <v>51</v>
      </c>
      <c r="O150" s="66"/>
      <c r="P150" s="185">
        <f>O150*H150</f>
        <v>0</v>
      </c>
      <c r="Q150" s="185">
        <v>0</v>
      </c>
      <c r="R150" s="185">
        <f>Q150*H150</f>
        <v>0</v>
      </c>
      <c r="S150" s="185">
        <v>0</v>
      </c>
      <c r="T150" s="186">
        <f>S150*H150</f>
        <v>0</v>
      </c>
      <c r="U150" s="36"/>
      <c r="V150" s="36"/>
      <c r="W150" s="36"/>
      <c r="X150" s="36"/>
      <c r="Y150" s="36"/>
      <c r="Z150" s="36"/>
      <c r="AA150" s="36"/>
      <c r="AB150" s="36"/>
      <c r="AC150" s="36"/>
      <c r="AD150" s="36"/>
      <c r="AE150" s="36"/>
      <c r="AR150" s="187" t="s">
        <v>161</v>
      </c>
      <c r="AT150" s="187" t="s">
        <v>145</v>
      </c>
      <c r="AU150" s="187" t="s">
        <v>89</v>
      </c>
      <c r="AY150" s="18" t="s">
        <v>142</v>
      </c>
      <c r="BE150" s="188">
        <f>IF(N150="základní",J150,0)</f>
        <v>0</v>
      </c>
      <c r="BF150" s="188">
        <f>IF(N150="snížená",J150,0)</f>
        <v>0</v>
      </c>
      <c r="BG150" s="188">
        <f>IF(N150="zákl. přenesená",J150,0)</f>
        <v>0</v>
      </c>
      <c r="BH150" s="188">
        <f>IF(N150="sníž. přenesená",J150,0)</f>
        <v>0</v>
      </c>
      <c r="BI150" s="188">
        <f>IF(N150="nulová",J150,0)</f>
        <v>0</v>
      </c>
      <c r="BJ150" s="18" t="s">
        <v>21</v>
      </c>
      <c r="BK150" s="188">
        <f>ROUND(I150*H150,2)</f>
        <v>0</v>
      </c>
      <c r="BL150" s="18" t="s">
        <v>161</v>
      </c>
      <c r="BM150" s="187" t="s">
        <v>2303</v>
      </c>
    </row>
    <row r="151" spans="1:65" s="2" customFormat="1" ht="58.5">
      <c r="A151" s="36"/>
      <c r="B151" s="37"/>
      <c r="C151" s="38"/>
      <c r="D151" s="196" t="s">
        <v>238</v>
      </c>
      <c r="E151" s="38"/>
      <c r="F151" s="217" t="s">
        <v>1336</v>
      </c>
      <c r="G151" s="38"/>
      <c r="H151" s="38"/>
      <c r="I151" s="218"/>
      <c r="J151" s="38"/>
      <c r="K151" s="38"/>
      <c r="L151" s="41"/>
      <c r="M151" s="219"/>
      <c r="N151" s="220"/>
      <c r="O151" s="66"/>
      <c r="P151" s="66"/>
      <c r="Q151" s="66"/>
      <c r="R151" s="66"/>
      <c r="S151" s="66"/>
      <c r="T151" s="67"/>
      <c r="U151" s="36"/>
      <c r="V151" s="36"/>
      <c r="W151" s="36"/>
      <c r="X151" s="36"/>
      <c r="Y151" s="36"/>
      <c r="Z151" s="36"/>
      <c r="AA151" s="36"/>
      <c r="AB151" s="36"/>
      <c r="AC151" s="36"/>
      <c r="AD151" s="36"/>
      <c r="AE151" s="36"/>
      <c r="AT151" s="18" t="s">
        <v>238</v>
      </c>
      <c r="AU151" s="18" t="s">
        <v>89</v>
      </c>
    </row>
    <row r="152" spans="1:65" s="2" customFormat="1" ht="24.2" customHeight="1">
      <c r="A152" s="36"/>
      <c r="B152" s="37"/>
      <c r="C152" s="176" t="s">
        <v>341</v>
      </c>
      <c r="D152" s="176" t="s">
        <v>145</v>
      </c>
      <c r="E152" s="177" t="s">
        <v>414</v>
      </c>
      <c r="F152" s="178" t="s">
        <v>415</v>
      </c>
      <c r="G152" s="179" t="s">
        <v>236</v>
      </c>
      <c r="H152" s="180">
        <v>260.75</v>
      </c>
      <c r="I152" s="181"/>
      <c r="J152" s="182">
        <f>ROUND(I152*H152,2)</f>
        <v>0</v>
      </c>
      <c r="K152" s="178" t="s">
        <v>149</v>
      </c>
      <c r="L152" s="41"/>
      <c r="M152" s="183" t="s">
        <v>35</v>
      </c>
      <c r="N152" s="184" t="s">
        <v>51</v>
      </c>
      <c r="O152" s="66"/>
      <c r="P152" s="185">
        <f>O152*H152</f>
        <v>0</v>
      </c>
      <c r="Q152" s="185">
        <v>0</v>
      </c>
      <c r="R152" s="185">
        <f>Q152*H152</f>
        <v>0</v>
      </c>
      <c r="S152" s="185">
        <v>0</v>
      </c>
      <c r="T152" s="186">
        <f>S152*H152</f>
        <v>0</v>
      </c>
      <c r="U152" s="36"/>
      <c r="V152" s="36"/>
      <c r="W152" s="36"/>
      <c r="X152" s="36"/>
      <c r="Y152" s="36"/>
      <c r="Z152" s="36"/>
      <c r="AA152" s="36"/>
      <c r="AB152" s="36"/>
      <c r="AC152" s="36"/>
      <c r="AD152" s="36"/>
      <c r="AE152" s="36"/>
      <c r="AR152" s="187" t="s">
        <v>161</v>
      </c>
      <c r="AT152" s="187" t="s">
        <v>145</v>
      </c>
      <c r="AU152" s="187" t="s">
        <v>89</v>
      </c>
      <c r="AY152" s="18" t="s">
        <v>142</v>
      </c>
      <c r="BE152" s="188">
        <f>IF(N152="základní",J152,0)</f>
        <v>0</v>
      </c>
      <c r="BF152" s="188">
        <f>IF(N152="snížená",J152,0)</f>
        <v>0</v>
      </c>
      <c r="BG152" s="188">
        <f>IF(N152="zákl. přenesená",J152,0)</f>
        <v>0</v>
      </c>
      <c r="BH152" s="188">
        <f>IF(N152="sníž. přenesená",J152,0)</f>
        <v>0</v>
      </c>
      <c r="BI152" s="188">
        <f>IF(N152="nulová",J152,0)</f>
        <v>0</v>
      </c>
      <c r="BJ152" s="18" t="s">
        <v>21</v>
      </c>
      <c r="BK152" s="188">
        <f>ROUND(I152*H152,2)</f>
        <v>0</v>
      </c>
      <c r="BL152" s="18" t="s">
        <v>161</v>
      </c>
      <c r="BM152" s="187" t="s">
        <v>2304</v>
      </c>
    </row>
    <row r="153" spans="1:65" s="2" customFormat="1" ht="58.5">
      <c r="A153" s="36"/>
      <c r="B153" s="37"/>
      <c r="C153" s="38"/>
      <c r="D153" s="196" t="s">
        <v>238</v>
      </c>
      <c r="E153" s="38"/>
      <c r="F153" s="217" t="s">
        <v>1336</v>
      </c>
      <c r="G153" s="38"/>
      <c r="H153" s="38"/>
      <c r="I153" s="218"/>
      <c r="J153" s="38"/>
      <c r="K153" s="38"/>
      <c r="L153" s="41"/>
      <c r="M153" s="219"/>
      <c r="N153" s="220"/>
      <c r="O153" s="66"/>
      <c r="P153" s="66"/>
      <c r="Q153" s="66"/>
      <c r="R153" s="66"/>
      <c r="S153" s="66"/>
      <c r="T153" s="67"/>
      <c r="U153" s="36"/>
      <c r="V153" s="36"/>
      <c r="W153" s="36"/>
      <c r="X153" s="36"/>
      <c r="Y153" s="36"/>
      <c r="Z153" s="36"/>
      <c r="AA153" s="36"/>
      <c r="AB153" s="36"/>
      <c r="AC153" s="36"/>
      <c r="AD153" s="36"/>
      <c r="AE153" s="36"/>
      <c r="AT153" s="18" t="s">
        <v>238</v>
      </c>
      <c r="AU153" s="18" t="s">
        <v>89</v>
      </c>
    </row>
    <row r="154" spans="1:65" s="13" customFormat="1" ht="11.25">
      <c r="B154" s="194"/>
      <c r="C154" s="195"/>
      <c r="D154" s="196" t="s">
        <v>231</v>
      </c>
      <c r="E154" s="195"/>
      <c r="F154" s="198" t="s">
        <v>2305</v>
      </c>
      <c r="G154" s="195"/>
      <c r="H154" s="199">
        <v>260.75</v>
      </c>
      <c r="I154" s="200"/>
      <c r="J154" s="195"/>
      <c r="K154" s="195"/>
      <c r="L154" s="201"/>
      <c r="M154" s="202"/>
      <c r="N154" s="203"/>
      <c r="O154" s="203"/>
      <c r="P154" s="203"/>
      <c r="Q154" s="203"/>
      <c r="R154" s="203"/>
      <c r="S154" s="203"/>
      <c r="T154" s="204"/>
      <c r="AT154" s="205" t="s">
        <v>231</v>
      </c>
      <c r="AU154" s="205" t="s">
        <v>89</v>
      </c>
      <c r="AV154" s="13" t="s">
        <v>89</v>
      </c>
      <c r="AW154" s="13" t="s">
        <v>4</v>
      </c>
      <c r="AX154" s="13" t="s">
        <v>21</v>
      </c>
      <c r="AY154" s="205" t="s">
        <v>142</v>
      </c>
    </row>
    <row r="155" spans="1:65" s="2" customFormat="1" ht="24.2" customHeight="1">
      <c r="A155" s="36"/>
      <c r="B155" s="37"/>
      <c r="C155" s="176" t="s">
        <v>346</v>
      </c>
      <c r="D155" s="176" t="s">
        <v>145</v>
      </c>
      <c r="E155" s="177" t="s">
        <v>1339</v>
      </c>
      <c r="F155" s="178" t="s">
        <v>1340</v>
      </c>
      <c r="G155" s="179" t="s">
        <v>236</v>
      </c>
      <c r="H155" s="180">
        <v>15.489000000000001</v>
      </c>
      <c r="I155" s="181"/>
      <c r="J155" s="182">
        <f>ROUND(I155*H155,2)</f>
        <v>0</v>
      </c>
      <c r="K155" s="178" t="s">
        <v>149</v>
      </c>
      <c r="L155" s="41"/>
      <c r="M155" s="183" t="s">
        <v>35</v>
      </c>
      <c r="N155" s="184" t="s">
        <v>51</v>
      </c>
      <c r="O155" s="66"/>
      <c r="P155" s="185">
        <f>O155*H155</f>
        <v>0</v>
      </c>
      <c r="Q155" s="185">
        <v>0</v>
      </c>
      <c r="R155" s="185">
        <f>Q155*H155</f>
        <v>0</v>
      </c>
      <c r="S155" s="185">
        <v>0</v>
      </c>
      <c r="T155" s="186">
        <f>S155*H155</f>
        <v>0</v>
      </c>
      <c r="U155" s="36"/>
      <c r="V155" s="36"/>
      <c r="W155" s="36"/>
      <c r="X155" s="36"/>
      <c r="Y155" s="36"/>
      <c r="Z155" s="36"/>
      <c r="AA155" s="36"/>
      <c r="AB155" s="36"/>
      <c r="AC155" s="36"/>
      <c r="AD155" s="36"/>
      <c r="AE155" s="36"/>
      <c r="AR155" s="187" t="s">
        <v>161</v>
      </c>
      <c r="AT155" s="187" t="s">
        <v>145</v>
      </c>
      <c r="AU155" s="187" t="s">
        <v>89</v>
      </c>
      <c r="AY155" s="18" t="s">
        <v>142</v>
      </c>
      <c r="BE155" s="188">
        <f>IF(N155="základní",J155,0)</f>
        <v>0</v>
      </c>
      <c r="BF155" s="188">
        <f>IF(N155="snížená",J155,0)</f>
        <v>0</v>
      </c>
      <c r="BG155" s="188">
        <f>IF(N155="zákl. přenesená",J155,0)</f>
        <v>0</v>
      </c>
      <c r="BH155" s="188">
        <f>IF(N155="sníž. přenesená",J155,0)</f>
        <v>0</v>
      </c>
      <c r="BI155" s="188">
        <f>IF(N155="nulová",J155,0)</f>
        <v>0</v>
      </c>
      <c r="BJ155" s="18" t="s">
        <v>21</v>
      </c>
      <c r="BK155" s="188">
        <f>ROUND(I155*H155,2)</f>
        <v>0</v>
      </c>
      <c r="BL155" s="18" t="s">
        <v>161</v>
      </c>
      <c r="BM155" s="187" t="s">
        <v>2306</v>
      </c>
    </row>
    <row r="156" spans="1:65" s="2" customFormat="1" ht="58.5">
      <c r="A156" s="36"/>
      <c r="B156" s="37"/>
      <c r="C156" s="38"/>
      <c r="D156" s="196" t="s">
        <v>238</v>
      </c>
      <c r="E156" s="38"/>
      <c r="F156" s="217" t="s">
        <v>428</v>
      </c>
      <c r="G156" s="38"/>
      <c r="H156" s="38"/>
      <c r="I156" s="218"/>
      <c r="J156" s="38"/>
      <c r="K156" s="38"/>
      <c r="L156" s="41"/>
      <c r="M156" s="219"/>
      <c r="N156" s="220"/>
      <c r="O156" s="66"/>
      <c r="P156" s="66"/>
      <c r="Q156" s="66"/>
      <c r="R156" s="66"/>
      <c r="S156" s="66"/>
      <c r="T156" s="67"/>
      <c r="U156" s="36"/>
      <c r="V156" s="36"/>
      <c r="W156" s="36"/>
      <c r="X156" s="36"/>
      <c r="Y156" s="36"/>
      <c r="Z156" s="36"/>
      <c r="AA156" s="36"/>
      <c r="AB156" s="36"/>
      <c r="AC156" s="36"/>
      <c r="AD156" s="36"/>
      <c r="AE156" s="36"/>
      <c r="AT156" s="18" t="s">
        <v>238</v>
      </c>
      <c r="AU156" s="18" t="s">
        <v>89</v>
      </c>
    </row>
    <row r="157" spans="1:65" s="12" customFormat="1" ht="22.9" customHeight="1">
      <c r="B157" s="160"/>
      <c r="C157" s="161"/>
      <c r="D157" s="162" t="s">
        <v>79</v>
      </c>
      <c r="E157" s="174" t="s">
        <v>429</v>
      </c>
      <c r="F157" s="174" t="s">
        <v>430</v>
      </c>
      <c r="G157" s="161"/>
      <c r="H157" s="161"/>
      <c r="I157" s="164"/>
      <c r="J157" s="175">
        <f>BK157</f>
        <v>0</v>
      </c>
      <c r="K157" s="161"/>
      <c r="L157" s="166"/>
      <c r="M157" s="167"/>
      <c r="N157" s="168"/>
      <c r="O157" s="168"/>
      <c r="P157" s="169">
        <f>SUM(P158:P159)</f>
        <v>0</v>
      </c>
      <c r="Q157" s="168"/>
      <c r="R157" s="169">
        <f>SUM(R158:R159)</f>
        <v>0</v>
      </c>
      <c r="S157" s="168"/>
      <c r="T157" s="170">
        <f>SUM(T158:T159)</f>
        <v>0</v>
      </c>
      <c r="AR157" s="171" t="s">
        <v>21</v>
      </c>
      <c r="AT157" s="172" t="s">
        <v>79</v>
      </c>
      <c r="AU157" s="172" t="s">
        <v>21</v>
      </c>
      <c r="AY157" s="171" t="s">
        <v>142</v>
      </c>
      <c r="BK157" s="173">
        <f>SUM(BK158:BK159)</f>
        <v>0</v>
      </c>
    </row>
    <row r="158" spans="1:65" s="2" customFormat="1" ht="24.2" customHeight="1">
      <c r="A158" s="36"/>
      <c r="B158" s="37"/>
      <c r="C158" s="176" t="s">
        <v>351</v>
      </c>
      <c r="D158" s="176" t="s">
        <v>145</v>
      </c>
      <c r="E158" s="177" t="s">
        <v>2307</v>
      </c>
      <c r="F158" s="178" t="s">
        <v>2308</v>
      </c>
      <c r="G158" s="179" t="s">
        <v>236</v>
      </c>
      <c r="H158" s="180">
        <v>0.751</v>
      </c>
      <c r="I158" s="181"/>
      <c r="J158" s="182">
        <f>ROUND(I158*H158,2)</f>
        <v>0</v>
      </c>
      <c r="K158" s="178" t="s">
        <v>149</v>
      </c>
      <c r="L158" s="41"/>
      <c r="M158" s="183" t="s">
        <v>35</v>
      </c>
      <c r="N158" s="184" t="s">
        <v>51</v>
      </c>
      <c r="O158" s="66"/>
      <c r="P158" s="185">
        <f>O158*H158</f>
        <v>0</v>
      </c>
      <c r="Q158" s="185">
        <v>0</v>
      </c>
      <c r="R158" s="185">
        <f>Q158*H158</f>
        <v>0</v>
      </c>
      <c r="S158" s="185">
        <v>0</v>
      </c>
      <c r="T158" s="186">
        <f>S158*H158</f>
        <v>0</v>
      </c>
      <c r="U158" s="36"/>
      <c r="V158" s="36"/>
      <c r="W158" s="36"/>
      <c r="X158" s="36"/>
      <c r="Y158" s="36"/>
      <c r="Z158" s="36"/>
      <c r="AA158" s="36"/>
      <c r="AB158" s="36"/>
      <c r="AC158" s="36"/>
      <c r="AD158" s="36"/>
      <c r="AE158" s="36"/>
      <c r="AR158" s="187" t="s">
        <v>161</v>
      </c>
      <c r="AT158" s="187" t="s">
        <v>145</v>
      </c>
      <c r="AU158" s="187" t="s">
        <v>89</v>
      </c>
      <c r="AY158" s="18" t="s">
        <v>142</v>
      </c>
      <c r="BE158" s="188">
        <f>IF(N158="základní",J158,0)</f>
        <v>0</v>
      </c>
      <c r="BF158" s="188">
        <f>IF(N158="snížená",J158,0)</f>
        <v>0</v>
      </c>
      <c r="BG158" s="188">
        <f>IF(N158="zákl. přenesená",J158,0)</f>
        <v>0</v>
      </c>
      <c r="BH158" s="188">
        <f>IF(N158="sníž. přenesená",J158,0)</f>
        <v>0</v>
      </c>
      <c r="BI158" s="188">
        <f>IF(N158="nulová",J158,0)</f>
        <v>0</v>
      </c>
      <c r="BJ158" s="18" t="s">
        <v>21</v>
      </c>
      <c r="BK158" s="188">
        <f>ROUND(I158*H158,2)</f>
        <v>0</v>
      </c>
      <c r="BL158" s="18" t="s">
        <v>161</v>
      </c>
      <c r="BM158" s="187" t="s">
        <v>2309</v>
      </c>
    </row>
    <row r="159" spans="1:65" s="2" customFormat="1" ht="58.5">
      <c r="A159" s="36"/>
      <c r="B159" s="37"/>
      <c r="C159" s="38"/>
      <c r="D159" s="196" t="s">
        <v>238</v>
      </c>
      <c r="E159" s="38"/>
      <c r="F159" s="217" t="s">
        <v>435</v>
      </c>
      <c r="G159" s="38"/>
      <c r="H159" s="38"/>
      <c r="I159" s="218"/>
      <c r="J159" s="38"/>
      <c r="K159" s="38"/>
      <c r="L159" s="41"/>
      <c r="M159" s="219"/>
      <c r="N159" s="220"/>
      <c r="O159" s="66"/>
      <c r="P159" s="66"/>
      <c r="Q159" s="66"/>
      <c r="R159" s="66"/>
      <c r="S159" s="66"/>
      <c r="T159" s="67"/>
      <c r="U159" s="36"/>
      <c r="V159" s="36"/>
      <c r="W159" s="36"/>
      <c r="X159" s="36"/>
      <c r="Y159" s="36"/>
      <c r="Z159" s="36"/>
      <c r="AA159" s="36"/>
      <c r="AB159" s="36"/>
      <c r="AC159" s="36"/>
      <c r="AD159" s="36"/>
      <c r="AE159" s="36"/>
      <c r="AT159" s="18" t="s">
        <v>238</v>
      </c>
      <c r="AU159" s="18" t="s">
        <v>89</v>
      </c>
    </row>
    <row r="160" spans="1:65" s="12" customFormat="1" ht="25.9" customHeight="1">
      <c r="B160" s="160"/>
      <c r="C160" s="161"/>
      <c r="D160" s="162" t="s">
        <v>79</v>
      </c>
      <c r="E160" s="163" t="s">
        <v>747</v>
      </c>
      <c r="F160" s="163" t="s">
        <v>748</v>
      </c>
      <c r="G160" s="161"/>
      <c r="H160" s="161"/>
      <c r="I160" s="164"/>
      <c r="J160" s="165">
        <f>BK160</f>
        <v>0</v>
      </c>
      <c r="K160" s="161"/>
      <c r="L160" s="166"/>
      <c r="M160" s="167"/>
      <c r="N160" s="168"/>
      <c r="O160" s="168"/>
      <c r="P160" s="169">
        <f>SUM(P161:P162)</f>
        <v>0</v>
      </c>
      <c r="Q160" s="168"/>
      <c r="R160" s="169">
        <f>SUM(R161:R162)</f>
        <v>0</v>
      </c>
      <c r="S160" s="168"/>
      <c r="T160" s="170">
        <f>SUM(T161:T162)</f>
        <v>0</v>
      </c>
      <c r="AR160" s="171" t="s">
        <v>161</v>
      </c>
      <c r="AT160" s="172" t="s">
        <v>79</v>
      </c>
      <c r="AU160" s="172" t="s">
        <v>80</v>
      </c>
      <c r="AY160" s="171" t="s">
        <v>142</v>
      </c>
      <c r="BK160" s="173">
        <f>SUM(BK161:BK162)</f>
        <v>0</v>
      </c>
    </row>
    <row r="161" spans="1:65" s="2" customFormat="1" ht="14.45" customHeight="1">
      <c r="A161" s="36"/>
      <c r="B161" s="37"/>
      <c r="C161" s="176" t="s">
        <v>356</v>
      </c>
      <c r="D161" s="176" t="s">
        <v>145</v>
      </c>
      <c r="E161" s="177" t="s">
        <v>2310</v>
      </c>
      <c r="F161" s="178" t="s">
        <v>2311</v>
      </c>
      <c r="G161" s="179" t="s">
        <v>752</v>
      </c>
      <c r="H161" s="180">
        <v>24</v>
      </c>
      <c r="I161" s="181"/>
      <c r="J161" s="182">
        <f>ROUND(I161*H161,2)</f>
        <v>0</v>
      </c>
      <c r="K161" s="178" t="s">
        <v>35</v>
      </c>
      <c r="L161" s="41"/>
      <c r="M161" s="183" t="s">
        <v>35</v>
      </c>
      <c r="N161" s="184" t="s">
        <v>51</v>
      </c>
      <c r="O161" s="66"/>
      <c r="P161" s="185">
        <f>O161*H161</f>
        <v>0</v>
      </c>
      <c r="Q161" s="185">
        <v>0</v>
      </c>
      <c r="R161" s="185">
        <f>Q161*H161</f>
        <v>0</v>
      </c>
      <c r="S161" s="185">
        <v>0</v>
      </c>
      <c r="T161" s="186">
        <f>S161*H161</f>
        <v>0</v>
      </c>
      <c r="U161" s="36"/>
      <c r="V161" s="36"/>
      <c r="W161" s="36"/>
      <c r="X161" s="36"/>
      <c r="Y161" s="36"/>
      <c r="Z161" s="36"/>
      <c r="AA161" s="36"/>
      <c r="AB161" s="36"/>
      <c r="AC161" s="36"/>
      <c r="AD161" s="36"/>
      <c r="AE161" s="36"/>
      <c r="AR161" s="187" t="s">
        <v>753</v>
      </c>
      <c r="AT161" s="187" t="s">
        <v>145</v>
      </c>
      <c r="AU161" s="187" t="s">
        <v>21</v>
      </c>
      <c r="AY161" s="18" t="s">
        <v>142</v>
      </c>
      <c r="BE161" s="188">
        <f>IF(N161="základní",J161,0)</f>
        <v>0</v>
      </c>
      <c r="BF161" s="188">
        <f>IF(N161="snížená",J161,0)</f>
        <v>0</v>
      </c>
      <c r="BG161" s="188">
        <f>IF(N161="zákl. přenesená",J161,0)</f>
        <v>0</v>
      </c>
      <c r="BH161" s="188">
        <f>IF(N161="sníž. přenesená",J161,0)</f>
        <v>0</v>
      </c>
      <c r="BI161" s="188">
        <f>IF(N161="nulová",J161,0)</f>
        <v>0</v>
      </c>
      <c r="BJ161" s="18" t="s">
        <v>21</v>
      </c>
      <c r="BK161" s="188">
        <f>ROUND(I161*H161,2)</f>
        <v>0</v>
      </c>
      <c r="BL161" s="18" t="s">
        <v>753</v>
      </c>
      <c r="BM161" s="187" t="s">
        <v>2312</v>
      </c>
    </row>
    <row r="162" spans="1:65" s="2" customFormat="1" ht="14.45" customHeight="1">
      <c r="A162" s="36"/>
      <c r="B162" s="37"/>
      <c r="C162" s="176" t="s">
        <v>361</v>
      </c>
      <c r="D162" s="176" t="s">
        <v>145</v>
      </c>
      <c r="E162" s="177" t="s">
        <v>2313</v>
      </c>
      <c r="F162" s="178" t="s">
        <v>2314</v>
      </c>
      <c r="G162" s="179" t="s">
        <v>752</v>
      </c>
      <c r="H162" s="180">
        <v>24</v>
      </c>
      <c r="I162" s="181"/>
      <c r="J162" s="182">
        <f>ROUND(I162*H162,2)</f>
        <v>0</v>
      </c>
      <c r="K162" s="178" t="s">
        <v>35</v>
      </c>
      <c r="L162" s="41"/>
      <c r="M162" s="189" t="s">
        <v>35</v>
      </c>
      <c r="N162" s="190" t="s">
        <v>51</v>
      </c>
      <c r="O162" s="191"/>
      <c r="P162" s="192">
        <f>O162*H162</f>
        <v>0</v>
      </c>
      <c r="Q162" s="192">
        <v>0</v>
      </c>
      <c r="R162" s="192">
        <f>Q162*H162</f>
        <v>0</v>
      </c>
      <c r="S162" s="192">
        <v>0</v>
      </c>
      <c r="T162" s="193">
        <f>S162*H162</f>
        <v>0</v>
      </c>
      <c r="U162" s="36"/>
      <c r="V162" s="36"/>
      <c r="W162" s="36"/>
      <c r="X162" s="36"/>
      <c r="Y162" s="36"/>
      <c r="Z162" s="36"/>
      <c r="AA162" s="36"/>
      <c r="AB162" s="36"/>
      <c r="AC162" s="36"/>
      <c r="AD162" s="36"/>
      <c r="AE162" s="36"/>
      <c r="AR162" s="187" t="s">
        <v>753</v>
      </c>
      <c r="AT162" s="187" t="s">
        <v>145</v>
      </c>
      <c r="AU162" s="187" t="s">
        <v>21</v>
      </c>
      <c r="AY162" s="18" t="s">
        <v>142</v>
      </c>
      <c r="BE162" s="188">
        <f>IF(N162="základní",J162,0)</f>
        <v>0</v>
      </c>
      <c r="BF162" s="188">
        <f>IF(N162="snížená",J162,0)</f>
        <v>0</v>
      </c>
      <c r="BG162" s="188">
        <f>IF(N162="zákl. přenesená",J162,0)</f>
        <v>0</v>
      </c>
      <c r="BH162" s="188">
        <f>IF(N162="sníž. přenesená",J162,0)</f>
        <v>0</v>
      </c>
      <c r="BI162" s="188">
        <f>IF(N162="nulová",J162,0)</f>
        <v>0</v>
      </c>
      <c r="BJ162" s="18" t="s">
        <v>21</v>
      </c>
      <c r="BK162" s="188">
        <f>ROUND(I162*H162,2)</f>
        <v>0</v>
      </c>
      <c r="BL162" s="18" t="s">
        <v>753</v>
      </c>
      <c r="BM162" s="187" t="s">
        <v>2315</v>
      </c>
    </row>
    <row r="163" spans="1:65" s="2" customFormat="1" ht="6.95" customHeight="1">
      <c r="A163" s="36"/>
      <c r="B163" s="49"/>
      <c r="C163" s="50"/>
      <c r="D163" s="50"/>
      <c r="E163" s="50"/>
      <c r="F163" s="50"/>
      <c r="G163" s="50"/>
      <c r="H163" s="50"/>
      <c r="I163" s="50"/>
      <c r="J163" s="50"/>
      <c r="K163" s="50"/>
      <c r="L163" s="41"/>
      <c r="M163" s="36"/>
      <c r="O163" s="36"/>
      <c r="P163" s="36"/>
      <c r="Q163" s="36"/>
      <c r="R163" s="36"/>
      <c r="S163" s="36"/>
      <c r="T163" s="36"/>
      <c r="U163" s="36"/>
      <c r="V163" s="36"/>
      <c r="W163" s="36"/>
      <c r="X163" s="36"/>
      <c r="Y163" s="36"/>
      <c r="Z163" s="36"/>
      <c r="AA163" s="36"/>
      <c r="AB163" s="36"/>
      <c r="AC163" s="36"/>
      <c r="AD163" s="36"/>
      <c r="AE163" s="36"/>
    </row>
  </sheetData>
  <sheetProtection algorithmName="SHA-512" hashValue="cEH2EEVRYlfnR+nDSYzka/EpUP7Wn6orRtpqC+mA+gjKkCcmq6xhrj9x/fqigq83Oqd/04SzAz0oy6fKBCmbLw==" saltValue="HyQxxvisIUn5+Cc/mW6KRIvFMr8EfwtBNOOC/vV7umKk+a0+g+q9a3PxuGmdkFvZ3VD6H45ZW3xKqgQTlKpCvQ==" spinCount="100000" sheet="1" objects="1" scenarios="1" formatColumns="0" formatRows="0" autoFilter="0"/>
  <autoFilter ref="C87:K162"/>
  <mergeCells count="9">
    <mergeCell ref="E50:H50"/>
    <mergeCell ref="E78:H78"/>
    <mergeCell ref="E80:H80"/>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5"/>
  <cols>
    <col min="1" max="1" width="8.33203125" style="245" customWidth="1"/>
    <col min="2" max="2" width="1.6640625" style="245" customWidth="1"/>
    <col min="3" max="4" width="5" style="245" customWidth="1"/>
    <col min="5" max="5" width="11.6640625" style="245" customWidth="1"/>
    <col min="6" max="6" width="9.1640625" style="245" customWidth="1"/>
    <col min="7" max="7" width="5" style="245" customWidth="1"/>
    <col min="8" max="8" width="77.83203125" style="245" customWidth="1"/>
    <col min="9" max="10" width="20" style="245" customWidth="1"/>
    <col min="11" max="11" width="1.6640625" style="245" customWidth="1"/>
  </cols>
  <sheetData>
    <row r="1" spans="2:11" s="1" customFormat="1" ht="37.5" customHeight="1"/>
    <row r="2" spans="2:11" s="1" customFormat="1" ht="7.5" customHeight="1">
      <c r="B2" s="246"/>
      <c r="C2" s="247"/>
      <c r="D2" s="247"/>
      <c r="E2" s="247"/>
      <c r="F2" s="247"/>
      <c r="G2" s="247"/>
      <c r="H2" s="247"/>
      <c r="I2" s="247"/>
      <c r="J2" s="247"/>
      <c r="K2" s="248"/>
    </row>
    <row r="3" spans="2:11" s="16" customFormat="1" ht="45" customHeight="1">
      <c r="B3" s="249"/>
      <c r="C3" s="377" t="s">
        <v>2316</v>
      </c>
      <c r="D3" s="377"/>
      <c r="E3" s="377"/>
      <c r="F3" s="377"/>
      <c r="G3" s="377"/>
      <c r="H3" s="377"/>
      <c r="I3" s="377"/>
      <c r="J3" s="377"/>
      <c r="K3" s="250"/>
    </row>
    <row r="4" spans="2:11" s="1" customFormat="1" ht="25.5" customHeight="1">
      <c r="B4" s="251"/>
      <c r="C4" s="382" t="s">
        <v>2317</v>
      </c>
      <c r="D4" s="382"/>
      <c r="E4" s="382"/>
      <c r="F4" s="382"/>
      <c r="G4" s="382"/>
      <c r="H4" s="382"/>
      <c r="I4" s="382"/>
      <c r="J4" s="382"/>
      <c r="K4" s="252"/>
    </row>
    <row r="5" spans="2:11" s="1" customFormat="1" ht="5.25" customHeight="1">
      <c r="B5" s="251"/>
      <c r="C5" s="253"/>
      <c r="D5" s="253"/>
      <c r="E5" s="253"/>
      <c r="F5" s="253"/>
      <c r="G5" s="253"/>
      <c r="H5" s="253"/>
      <c r="I5" s="253"/>
      <c r="J5" s="253"/>
      <c r="K5" s="252"/>
    </row>
    <row r="6" spans="2:11" s="1" customFormat="1" ht="15" customHeight="1">
      <c r="B6" s="251"/>
      <c r="C6" s="381" t="s">
        <v>2318</v>
      </c>
      <c r="D6" s="381"/>
      <c r="E6" s="381"/>
      <c r="F6" s="381"/>
      <c r="G6" s="381"/>
      <c r="H6" s="381"/>
      <c r="I6" s="381"/>
      <c r="J6" s="381"/>
      <c r="K6" s="252"/>
    </row>
    <row r="7" spans="2:11" s="1" customFormat="1" ht="15" customHeight="1">
      <c r="B7" s="255"/>
      <c r="C7" s="381" t="s">
        <v>2319</v>
      </c>
      <c r="D7" s="381"/>
      <c r="E7" s="381"/>
      <c r="F7" s="381"/>
      <c r="G7" s="381"/>
      <c r="H7" s="381"/>
      <c r="I7" s="381"/>
      <c r="J7" s="381"/>
      <c r="K7" s="252"/>
    </row>
    <row r="8" spans="2:11" s="1" customFormat="1" ht="12.75" customHeight="1">
      <c r="B8" s="255"/>
      <c r="C8" s="254"/>
      <c r="D8" s="254"/>
      <c r="E8" s="254"/>
      <c r="F8" s="254"/>
      <c r="G8" s="254"/>
      <c r="H8" s="254"/>
      <c r="I8" s="254"/>
      <c r="J8" s="254"/>
      <c r="K8" s="252"/>
    </row>
    <row r="9" spans="2:11" s="1" customFormat="1" ht="15" customHeight="1">
      <c r="B9" s="255"/>
      <c r="C9" s="381" t="s">
        <v>2320</v>
      </c>
      <c r="D9" s="381"/>
      <c r="E9" s="381"/>
      <c r="F9" s="381"/>
      <c r="G9" s="381"/>
      <c r="H9" s="381"/>
      <c r="I9" s="381"/>
      <c r="J9" s="381"/>
      <c r="K9" s="252"/>
    </row>
    <row r="10" spans="2:11" s="1" customFormat="1" ht="15" customHeight="1">
      <c r="B10" s="255"/>
      <c r="C10" s="254"/>
      <c r="D10" s="381" t="s">
        <v>2321</v>
      </c>
      <c r="E10" s="381"/>
      <c r="F10" s="381"/>
      <c r="G10" s="381"/>
      <c r="H10" s="381"/>
      <c r="I10" s="381"/>
      <c r="J10" s="381"/>
      <c r="K10" s="252"/>
    </row>
    <row r="11" spans="2:11" s="1" customFormat="1" ht="15" customHeight="1">
      <c r="B11" s="255"/>
      <c r="C11" s="256"/>
      <c r="D11" s="381" t="s">
        <v>2322</v>
      </c>
      <c r="E11" s="381"/>
      <c r="F11" s="381"/>
      <c r="G11" s="381"/>
      <c r="H11" s="381"/>
      <c r="I11" s="381"/>
      <c r="J11" s="381"/>
      <c r="K11" s="252"/>
    </row>
    <row r="12" spans="2:11" s="1" customFormat="1" ht="15" customHeight="1">
      <c r="B12" s="255"/>
      <c r="C12" s="256"/>
      <c r="D12" s="254"/>
      <c r="E12" s="254"/>
      <c r="F12" s="254"/>
      <c r="G12" s="254"/>
      <c r="H12" s="254"/>
      <c r="I12" s="254"/>
      <c r="J12" s="254"/>
      <c r="K12" s="252"/>
    </row>
    <row r="13" spans="2:11" s="1" customFormat="1" ht="15" customHeight="1">
      <c r="B13" s="255"/>
      <c r="C13" s="256"/>
      <c r="D13" s="257" t="s">
        <v>2323</v>
      </c>
      <c r="E13" s="254"/>
      <c r="F13" s="254"/>
      <c r="G13" s="254"/>
      <c r="H13" s="254"/>
      <c r="I13" s="254"/>
      <c r="J13" s="254"/>
      <c r="K13" s="252"/>
    </row>
    <row r="14" spans="2:11" s="1" customFormat="1" ht="12.75" customHeight="1">
      <c r="B14" s="255"/>
      <c r="C14" s="256"/>
      <c r="D14" s="256"/>
      <c r="E14" s="256"/>
      <c r="F14" s="256"/>
      <c r="G14" s="256"/>
      <c r="H14" s="256"/>
      <c r="I14" s="256"/>
      <c r="J14" s="256"/>
      <c r="K14" s="252"/>
    </row>
    <row r="15" spans="2:11" s="1" customFormat="1" ht="15" customHeight="1">
      <c r="B15" s="255"/>
      <c r="C15" s="256"/>
      <c r="D15" s="381" t="s">
        <v>2324</v>
      </c>
      <c r="E15" s="381"/>
      <c r="F15" s="381"/>
      <c r="G15" s="381"/>
      <c r="H15" s="381"/>
      <c r="I15" s="381"/>
      <c r="J15" s="381"/>
      <c r="K15" s="252"/>
    </row>
    <row r="16" spans="2:11" s="1" customFormat="1" ht="15" customHeight="1">
      <c r="B16" s="255"/>
      <c r="C16" s="256"/>
      <c r="D16" s="381" t="s">
        <v>2325</v>
      </c>
      <c r="E16" s="381"/>
      <c r="F16" s="381"/>
      <c r="G16" s="381"/>
      <c r="H16" s="381"/>
      <c r="I16" s="381"/>
      <c r="J16" s="381"/>
      <c r="K16" s="252"/>
    </row>
    <row r="17" spans="2:11" s="1" customFormat="1" ht="15" customHeight="1">
      <c r="B17" s="255"/>
      <c r="C17" s="256"/>
      <c r="D17" s="381" t="s">
        <v>2326</v>
      </c>
      <c r="E17" s="381"/>
      <c r="F17" s="381"/>
      <c r="G17" s="381"/>
      <c r="H17" s="381"/>
      <c r="I17" s="381"/>
      <c r="J17" s="381"/>
      <c r="K17" s="252"/>
    </row>
    <row r="18" spans="2:11" s="1" customFormat="1" ht="15" customHeight="1">
      <c r="B18" s="255"/>
      <c r="C18" s="256"/>
      <c r="D18" s="256"/>
      <c r="E18" s="258" t="s">
        <v>84</v>
      </c>
      <c r="F18" s="381" t="s">
        <v>2327</v>
      </c>
      <c r="G18" s="381"/>
      <c r="H18" s="381"/>
      <c r="I18" s="381"/>
      <c r="J18" s="381"/>
      <c r="K18" s="252"/>
    </row>
    <row r="19" spans="2:11" s="1" customFormat="1" ht="15" customHeight="1">
      <c r="B19" s="255"/>
      <c r="C19" s="256"/>
      <c r="D19" s="256"/>
      <c r="E19" s="258" t="s">
        <v>2328</v>
      </c>
      <c r="F19" s="381" t="s">
        <v>2329</v>
      </c>
      <c r="G19" s="381"/>
      <c r="H19" s="381"/>
      <c r="I19" s="381"/>
      <c r="J19" s="381"/>
      <c r="K19" s="252"/>
    </row>
    <row r="20" spans="2:11" s="1" customFormat="1" ht="15" customHeight="1">
      <c r="B20" s="255"/>
      <c r="C20" s="256"/>
      <c r="D20" s="256"/>
      <c r="E20" s="258" t="s">
        <v>2330</v>
      </c>
      <c r="F20" s="381" t="s">
        <v>2331</v>
      </c>
      <c r="G20" s="381"/>
      <c r="H20" s="381"/>
      <c r="I20" s="381"/>
      <c r="J20" s="381"/>
      <c r="K20" s="252"/>
    </row>
    <row r="21" spans="2:11" s="1" customFormat="1" ht="15" customHeight="1">
      <c r="B21" s="255"/>
      <c r="C21" s="256"/>
      <c r="D21" s="256"/>
      <c r="E21" s="258" t="s">
        <v>2332</v>
      </c>
      <c r="F21" s="381" t="s">
        <v>2333</v>
      </c>
      <c r="G21" s="381"/>
      <c r="H21" s="381"/>
      <c r="I21" s="381"/>
      <c r="J21" s="381"/>
      <c r="K21" s="252"/>
    </row>
    <row r="22" spans="2:11" s="1" customFormat="1" ht="15" customHeight="1">
      <c r="B22" s="255"/>
      <c r="C22" s="256"/>
      <c r="D22" s="256"/>
      <c r="E22" s="258" t="s">
        <v>2334</v>
      </c>
      <c r="F22" s="381" t="s">
        <v>2335</v>
      </c>
      <c r="G22" s="381"/>
      <c r="H22" s="381"/>
      <c r="I22" s="381"/>
      <c r="J22" s="381"/>
      <c r="K22" s="252"/>
    </row>
    <row r="23" spans="2:11" s="1" customFormat="1" ht="15" customHeight="1">
      <c r="B23" s="255"/>
      <c r="C23" s="256"/>
      <c r="D23" s="256"/>
      <c r="E23" s="258" t="s">
        <v>2336</v>
      </c>
      <c r="F23" s="381" t="s">
        <v>2337</v>
      </c>
      <c r="G23" s="381"/>
      <c r="H23" s="381"/>
      <c r="I23" s="381"/>
      <c r="J23" s="381"/>
      <c r="K23" s="252"/>
    </row>
    <row r="24" spans="2:11" s="1" customFormat="1" ht="12.75" customHeight="1">
      <c r="B24" s="255"/>
      <c r="C24" s="256"/>
      <c r="D24" s="256"/>
      <c r="E24" s="256"/>
      <c r="F24" s="256"/>
      <c r="G24" s="256"/>
      <c r="H24" s="256"/>
      <c r="I24" s="256"/>
      <c r="J24" s="256"/>
      <c r="K24" s="252"/>
    </row>
    <row r="25" spans="2:11" s="1" customFormat="1" ht="15" customHeight="1">
      <c r="B25" s="255"/>
      <c r="C25" s="381" t="s">
        <v>2338</v>
      </c>
      <c r="D25" s="381"/>
      <c r="E25" s="381"/>
      <c r="F25" s="381"/>
      <c r="G25" s="381"/>
      <c r="H25" s="381"/>
      <c r="I25" s="381"/>
      <c r="J25" s="381"/>
      <c r="K25" s="252"/>
    </row>
    <row r="26" spans="2:11" s="1" customFormat="1" ht="15" customHeight="1">
      <c r="B26" s="255"/>
      <c r="C26" s="381" t="s">
        <v>2339</v>
      </c>
      <c r="D26" s="381"/>
      <c r="E26" s="381"/>
      <c r="F26" s="381"/>
      <c r="G26" s="381"/>
      <c r="H26" s="381"/>
      <c r="I26" s="381"/>
      <c r="J26" s="381"/>
      <c r="K26" s="252"/>
    </row>
    <row r="27" spans="2:11" s="1" customFormat="1" ht="15" customHeight="1">
      <c r="B27" s="255"/>
      <c r="C27" s="254"/>
      <c r="D27" s="381" t="s">
        <v>2340</v>
      </c>
      <c r="E27" s="381"/>
      <c r="F27" s="381"/>
      <c r="G27" s="381"/>
      <c r="H27" s="381"/>
      <c r="I27" s="381"/>
      <c r="J27" s="381"/>
      <c r="K27" s="252"/>
    </row>
    <row r="28" spans="2:11" s="1" customFormat="1" ht="15" customHeight="1">
      <c r="B28" s="255"/>
      <c r="C28" s="256"/>
      <c r="D28" s="381" t="s">
        <v>2341</v>
      </c>
      <c r="E28" s="381"/>
      <c r="F28" s="381"/>
      <c r="G28" s="381"/>
      <c r="H28" s="381"/>
      <c r="I28" s="381"/>
      <c r="J28" s="381"/>
      <c r="K28" s="252"/>
    </row>
    <row r="29" spans="2:11" s="1" customFormat="1" ht="12.75" customHeight="1">
      <c r="B29" s="255"/>
      <c r="C29" s="256"/>
      <c r="D29" s="256"/>
      <c r="E29" s="256"/>
      <c r="F29" s="256"/>
      <c r="G29" s="256"/>
      <c r="H29" s="256"/>
      <c r="I29" s="256"/>
      <c r="J29" s="256"/>
      <c r="K29" s="252"/>
    </row>
    <row r="30" spans="2:11" s="1" customFormat="1" ht="15" customHeight="1">
      <c r="B30" s="255"/>
      <c r="C30" s="256"/>
      <c r="D30" s="381" t="s">
        <v>2342</v>
      </c>
      <c r="E30" s="381"/>
      <c r="F30" s="381"/>
      <c r="G30" s="381"/>
      <c r="H30" s="381"/>
      <c r="I30" s="381"/>
      <c r="J30" s="381"/>
      <c r="K30" s="252"/>
    </row>
    <row r="31" spans="2:11" s="1" customFormat="1" ht="15" customHeight="1">
      <c r="B31" s="255"/>
      <c r="C31" s="256"/>
      <c r="D31" s="381" t="s">
        <v>2343</v>
      </c>
      <c r="E31" s="381"/>
      <c r="F31" s="381"/>
      <c r="G31" s="381"/>
      <c r="H31" s="381"/>
      <c r="I31" s="381"/>
      <c r="J31" s="381"/>
      <c r="K31" s="252"/>
    </row>
    <row r="32" spans="2:11" s="1" customFormat="1" ht="12.75" customHeight="1">
      <c r="B32" s="255"/>
      <c r="C32" s="256"/>
      <c r="D32" s="256"/>
      <c r="E32" s="256"/>
      <c r="F32" s="256"/>
      <c r="G32" s="256"/>
      <c r="H32" s="256"/>
      <c r="I32" s="256"/>
      <c r="J32" s="256"/>
      <c r="K32" s="252"/>
    </row>
    <row r="33" spans="2:11" s="1" customFormat="1" ht="15" customHeight="1">
      <c r="B33" s="255"/>
      <c r="C33" s="256"/>
      <c r="D33" s="381" t="s">
        <v>2344</v>
      </c>
      <c r="E33" s="381"/>
      <c r="F33" s="381"/>
      <c r="G33" s="381"/>
      <c r="H33" s="381"/>
      <c r="I33" s="381"/>
      <c r="J33" s="381"/>
      <c r="K33" s="252"/>
    </row>
    <row r="34" spans="2:11" s="1" customFormat="1" ht="15" customHeight="1">
      <c r="B34" s="255"/>
      <c r="C34" s="256"/>
      <c r="D34" s="381" t="s">
        <v>2345</v>
      </c>
      <c r="E34" s="381"/>
      <c r="F34" s="381"/>
      <c r="G34" s="381"/>
      <c r="H34" s="381"/>
      <c r="I34" s="381"/>
      <c r="J34" s="381"/>
      <c r="K34" s="252"/>
    </row>
    <row r="35" spans="2:11" s="1" customFormat="1" ht="15" customHeight="1">
      <c r="B35" s="255"/>
      <c r="C35" s="256"/>
      <c r="D35" s="381" t="s">
        <v>2346</v>
      </c>
      <c r="E35" s="381"/>
      <c r="F35" s="381"/>
      <c r="G35" s="381"/>
      <c r="H35" s="381"/>
      <c r="I35" s="381"/>
      <c r="J35" s="381"/>
      <c r="K35" s="252"/>
    </row>
    <row r="36" spans="2:11" s="1" customFormat="1" ht="15" customHeight="1">
      <c r="B36" s="255"/>
      <c r="C36" s="256"/>
      <c r="D36" s="254"/>
      <c r="E36" s="257" t="s">
        <v>127</v>
      </c>
      <c r="F36" s="254"/>
      <c r="G36" s="381" t="s">
        <v>2347</v>
      </c>
      <c r="H36" s="381"/>
      <c r="I36" s="381"/>
      <c r="J36" s="381"/>
      <c r="K36" s="252"/>
    </row>
    <row r="37" spans="2:11" s="1" customFormat="1" ht="30.75" customHeight="1">
      <c r="B37" s="255"/>
      <c r="C37" s="256"/>
      <c r="D37" s="254"/>
      <c r="E37" s="257" t="s">
        <v>2348</v>
      </c>
      <c r="F37" s="254"/>
      <c r="G37" s="381" t="s">
        <v>2349</v>
      </c>
      <c r="H37" s="381"/>
      <c r="I37" s="381"/>
      <c r="J37" s="381"/>
      <c r="K37" s="252"/>
    </row>
    <row r="38" spans="2:11" s="1" customFormat="1" ht="15" customHeight="1">
      <c r="B38" s="255"/>
      <c r="C38" s="256"/>
      <c r="D38" s="254"/>
      <c r="E38" s="257" t="s">
        <v>61</v>
      </c>
      <c r="F38" s="254"/>
      <c r="G38" s="381" t="s">
        <v>2350</v>
      </c>
      <c r="H38" s="381"/>
      <c r="I38" s="381"/>
      <c r="J38" s="381"/>
      <c r="K38" s="252"/>
    </row>
    <row r="39" spans="2:11" s="1" customFormat="1" ht="15" customHeight="1">
      <c r="B39" s="255"/>
      <c r="C39" s="256"/>
      <c r="D39" s="254"/>
      <c r="E39" s="257" t="s">
        <v>62</v>
      </c>
      <c r="F39" s="254"/>
      <c r="G39" s="381" t="s">
        <v>2351</v>
      </c>
      <c r="H39" s="381"/>
      <c r="I39" s="381"/>
      <c r="J39" s="381"/>
      <c r="K39" s="252"/>
    </row>
    <row r="40" spans="2:11" s="1" customFormat="1" ht="15" customHeight="1">
      <c r="B40" s="255"/>
      <c r="C40" s="256"/>
      <c r="D40" s="254"/>
      <c r="E40" s="257" t="s">
        <v>128</v>
      </c>
      <c r="F40" s="254"/>
      <c r="G40" s="381" t="s">
        <v>2352</v>
      </c>
      <c r="H40" s="381"/>
      <c r="I40" s="381"/>
      <c r="J40" s="381"/>
      <c r="K40" s="252"/>
    </row>
    <row r="41" spans="2:11" s="1" customFormat="1" ht="15" customHeight="1">
      <c r="B41" s="255"/>
      <c r="C41" s="256"/>
      <c r="D41" s="254"/>
      <c r="E41" s="257" t="s">
        <v>129</v>
      </c>
      <c r="F41" s="254"/>
      <c r="G41" s="381" t="s">
        <v>2353</v>
      </c>
      <c r="H41" s="381"/>
      <c r="I41" s="381"/>
      <c r="J41" s="381"/>
      <c r="K41" s="252"/>
    </row>
    <row r="42" spans="2:11" s="1" customFormat="1" ht="15" customHeight="1">
      <c r="B42" s="255"/>
      <c r="C42" s="256"/>
      <c r="D42" s="254"/>
      <c r="E42" s="257" t="s">
        <v>2354</v>
      </c>
      <c r="F42" s="254"/>
      <c r="G42" s="381" t="s">
        <v>2355</v>
      </c>
      <c r="H42" s="381"/>
      <c r="I42" s="381"/>
      <c r="J42" s="381"/>
      <c r="K42" s="252"/>
    </row>
    <row r="43" spans="2:11" s="1" customFormat="1" ht="15" customHeight="1">
      <c r="B43" s="255"/>
      <c r="C43" s="256"/>
      <c r="D43" s="254"/>
      <c r="E43" s="257"/>
      <c r="F43" s="254"/>
      <c r="G43" s="381" t="s">
        <v>2356</v>
      </c>
      <c r="H43" s="381"/>
      <c r="I43" s="381"/>
      <c r="J43" s="381"/>
      <c r="K43" s="252"/>
    </row>
    <row r="44" spans="2:11" s="1" customFormat="1" ht="15" customHeight="1">
      <c r="B44" s="255"/>
      <c r="C44" s="256"/>
      <c r="D44" s="254"/>
      <c r="E44" s="257" t="s">
        <v>2357</v>
      </c>
      <c r="F44" s="254"/>
      <c r="G44" s="381" t="s">
        <v>2358</v>
      </c>
      <c r="H44" s="381"/>
      <c r="I44" s="381"/>
      <c r="J44" s="381"/>
      <c r="K44" s="252"/>
    </row>
    <row r="45" spans="2:11" s="1" customFormat="1" ht="15" customHeight="1">
      <c r="B45" s="255"/>
      <c r="C45" s="256"/>
      <c r="D45" s="254"/>
      <c r="E45" s="257" t="s">
        <v>131</v>
      </c>
      <c r="F45" s="254"/>
      <c r="G45" s="381" t="s">
        <v>2359</v>
      </c>
      <c r="H45" s="381"/>
      <c r="I45" s="381"/>
      <c r="J45" s="381"/>
      <c r="K45" s="252"/>
    </row>
    <row r="46" spans="2:11" s="1" customFormat="1" ht="12.75" customHeight="1">
      <c r="B46" s="255"/>
      <c r="C46" s="256"/>
      <c r="D46" s="254"/>
      <c r="E46" s="254"/>
      <c r="F46" s="254"/>
      <c r="G46" s="254"/>
      <c r="H46" s="254"/>
      <c r="I46" s="254"/>
      <c r="J46" s="254"/>
      <c r="K46" s="252"/>
    </row>
    <row r="47" spans="2:11" s="1" customFormat="1" ht="15" customHeight="1">
      <c r="B47" s="255"/>
      <c r="C47" s="256"/>
      <c r="D47" s="381" t="s">
        <v>2360</v>
      </c>
      <c r="E47" s="381"/>
      <c r="F47" s="381"/>
      <c r="G47" s="381"/>
      <c r="H47" s="381"/>
      <c r="I47" s="381"/>
      <c r="J47" s="381"/>
      <c r="K47" s="252"/>
    </row>
    <row r="48" spans="2:11" s="1" customFormat="1" ht="15" customHeight="1">
      <c r="B48" s="255"/>
      <c r="C48" s="256"/>
      <c r="D48" s="256"/>
      <c r="E48" s="381" t="s">
        <v>2361</v>
      </c>
      <c r="F48" s="381"/>
      <c r="G48" s="381"/>
      <c r="H48" s="381"/>
      <c r="I48" s="381"/>
      <c r="J48" s="381"/>
      <c r="K48" s="252"/>
    </row>
    <row r="49" spans="2:11" s="1" customFormat="1" ht="15" customHeight="1">
      <c r="B49" s="255"/>
      <c r="C49" s="256"/>
      <c r="D49" s="256"/>
      <c r="E49" s="381" t="s">
        <v>2362</v>
      </c>
      <c r="F49" s="381"/>
      <c r="G49" s="381"/>
      <c r="H49" s="381"/>
      <c r="I49" s="381"/>
      <c r="J49" s="381"/>
      <c r="K49" s="252"/>
    </row>
    <row r="50" spans="2:11" s="1" customFormat="1" ht="15" customHeight="1">
      <c r="B50" s="255"/>
      <c r="C50" s="256"/>
      <c r="D50" s="256"/>
      <c r="E50" s="381" t="s">
        <v>2363</v>
      </c>
      <c r="F50" s="381"/>
      <c r="G50" s="381"/>
      <c r="H50" s="381"/>
      <c r="I50" s="381"/>
      <c r="J50" s="381"/>
      <c r="K50" s="252"/>
    </row>
    <row r="51" spans="2:11" s="1" customFormat="1" ht="15" customHeight="1">
      <c r="B51" s="255"/>
      <c r="C51" s="256"/>
      <c r="D51" s="381" t="s">
        <v>2364</v>
      </c>
      <c r="E51" s="381"/>
      <c r="F51" s="381"/>
      <c r="G51" s="381"/>
      <c r="H51" s="381"/>
      <c r="I51" s="381"/>
      <c r="J51" s="381"/>
      <c r="K51" s="252"/>
    </row>
    <row r="52" spans="2:11" s="1" customFormat="1" ht="25.5" customHeight="1">
      <c r="B52" s="251"/>
      <c r="C52" s="382" t="s">
        <v>2365</v>
      </c>
      <c r="D52" s="382"/>
      <c r="E52" s="382"/>
      <c r="F52" s="382"/>
      <c r="G52" s="382"/>
      <c r="H52" s="382"/>
      <c r="I52" s="382"/>
      <c r="J52" s="382"/>
      <c r="K52" s="252"/>
    </row>
    <row r="53" spans="2:11" s="1" customFormat="1" ht="5.25" customHeight="1">
      <c r="B53" s="251"/>
      <c r="C53" s="253"/>
      <c r="D53" s="253"/>
      <c r="E53" s="253"/>
      <c r="F53" s="253"/>
      <c r="G53" s="253"/>
      <c r="H53" s="253"/>
      <c r="I53" s="253"/>
      <c r="J53" s="253"/>
      <c r="K53" s="252"/>
    </row>
    <row r="54" spans="2:11" s="1" customFormat="1" ht="15" customHeight="1">
      <c r="B54" s="251"/>
      <c r="C54" s="381" t="s">
        <v>2366</v>
      </c>
      <c r="D54" s="381"/>
      <c r="E54" s="381"/>
      <c r="F54" s="381"/>
      <c r="G54" s="381"/>
      <c r="H54" s="381"/>
      <c r="I54" s="381"/>
      <c r="J54" s="381"/>
      <c r="K54" s="252"/>
    </row>
    <row r="55" spans="2:11" s="1" customFormat="1" ht="15" customHeight="1">
      <c r="B55" s="251"/>
      <c r="C55" s="381" t="s">
        <v>2367</v>
      </c>
      <c r="D55" s="381"/>
      <c r="E55" s="381"/>
      <c r="F55" s="381"/>
      <c r="G55" s="381"/>
      <c r="H55" s="381"/>
      <c r="I55" s="381"/>
      <c r="J55" s="381"/>
      <c r="K55" s="252"/>
    </row>
    <row r="56" spans="2:11" s="1" customFormat="1" ht="12.75" customHeight="1">
      <c r="B56" s="251"/>
      <c r="C56" s="254"/>
      <c r="D56" s="254"/>
      <c r="E56" s="254"/>
      <c r="F56" s="254"/>
      <c r="G56" s="254"/>
      <c r="H56" s="254"/>
      <c r="I56" s="254"/>
      <c r="J56" s="254"/>
      <c r="K56" s="252"/>
    </row>
    <row r="57" spans="2:11" s="1" customFormat="1" ht="15" customHeight="1">
      <c r="B57" s="251"/>
      <c r="C57" s="381" t="s">
        <v>2368</v>
      </c>
      <c r="D57" s="381"/>
      <c r="E57" s="381"/>
      <c r="F57" s="381"/>
      <c r="G57" s="381"/>
      <c r="H57" s="381"/>
      <c r="I57" s="381"/>
      <c r="J57" s="381"/>
      <c r="K57" s="252"/>
    </row>
    <row r="58" spans="2:11" s="1" customFormat="1" ht="15" customHeight="1">
      <c r="B58" s="251"/>
      <c r="C58" s="256"/>
      <c r="D58" s="381" t="s">
        <v>2369</v>
      </c>
      <c r="E58" s="381"/>
      <c r="F58" s="381"/>
      <c r="G58" s="381"/>
      <c r="H58" s="381"/>
      <c r="I58" s="381"/>
      <c r="J58" s="381"/>
      <c r="K58" s="252"/>
    </row>
    <row r="59" spans="2:11" s="1" customFormat="1" ht="15" customHeight="1">
      <c r="B59" s="251"/>
      <c r="C59" s="256"/>
      <c r="D59" s="381" t="s">
        <v>2370</v>
      </c>
      <c r="E59" s="381"/>
      <c r="F59" s="381"/>
      <c r="G59" s="381"/>
      <c r="H59" s="381"/>
      <c r="I59" s="381"/>
      <c r="J59" s="381"/>
      <c r="K59" s="252"/>
    </row>
    <row r="60" spans="2:11" s="1" customFormat="1" ht="15" customHeight="1">
      <c r="B60" s="251"/>
      <c r="C60" s="256"/>
      <c r="D60" s="381" t="s">
        <v>2371</v>
      </c>
      <c r="E60" s="381"/>
      <c r="F60" s="381"/>
      <c r="G60" s="381"/>
      <c r="H60" s="381"/>
      <c r="I60" s="381"/>
      <c r="J60" s="381"/>
      <c r="K60" s="252"/>
    </row>
    <row r="61" spans="2:11" s="1" customFormat="1" ht="15" customHeight="1">
      <c r="B61" s="251"/>
      <c r="C61" s="256"/>
      <c r="D61" s="381" t="s">
        <v>2372</v>
      </c>
      <c r="E61" s="381"/>
      <c r="F61" s="381"/>
      <c r="G61" s="381"/>
      <c r="H61" s="381"/>
      <c r="I61" s="381"/>
      <c r="J61" s="381"/>
      <c r="K61" s="252"/>
    </row>
    <row r="62" spans="2:11" s="1" customFormat="1" ht="15" customHeight="1">
      <c r="B62" s="251"/>
      <c r="C62" s="256"/>
      <c r="D62" s="383" t="s">
        <v>2373</v>
      </c>
      <c r="E62" s="383"/>
      <c r="F62" s="383"/>
      <c r="G62" s="383"/>
      <c r="H62" s="383"/>
      <c r="I62" s="383"/>
      <c r="J62" s="383"/>
      <c r="K62" s="252"/>
    </row>
    <row r="63" spans="2:11" s="1" customFormat="1" ht="15" customHeight="1">
      <c r="B63" s="251"/>
      <c r="C63" s="256"/>
      <c r="D63" s="381" t="s">
        <v>2374</v>
      </c>
      <c r="E63" s="381"/>
      <c r="F63" s="381"/>
      <c r="G63" s="381"/>
      <c r="H63" s="381"/>
      <c r="I63" s="381"/>
      <c r="J63" s="381"/>
      <c r="K63" s="252"/>
    </row>
    <row r="64" spans="2:11" s="1" customFormat="1" ht="12.75" customHeight="1">
      <c r="B64" s="251"/>
      <c r="C64" s="256"/>
      <c r="D64" s="256"/>
      <c r="E64" s="259"/>
      <c r="F64" s="256"/>
      <c r="G64" s="256"/>
      <c r="H64" s="256"/>
      <c r="I64" s="256"/>
      <c r="J64" s="256"/>
      <c r="K64" s="252"/>
    </row>
    <row r="65" spans="2:11" s="1" customFormat="1" ht="15" customHeight="1">
      <c r="B65" s="251"/>
      <c r="C65" s="256"/>
      <c r="D65" s="381" t="s">
        <v>2375</v>
      </c>
      <c r="E65" s="381"/>
      <c r="F65" s="381"/>
      <c r="G65" s="381"/>
      <c r="H65" s="381"/>
      <c r="I65" s="381"/>
      <c r="J65" s="381"/>
      <c r="K65" s="252"/>
    </row>
    <row r="66" spans="2:11" s="1" customFormat="1" ht="15" customHeight="1">
      <c r="B66" s="251"/>
      <c r="C66" s="256"/>
      <c r="D66" s="383" t="s">
        <v>2376</v>
      </c>
      <c r="E66" s="383"/>
      <c r="F66" s="383"/>
      <c r="G66" s="383"/>
      <c r="H66" s="383"/>
      <c r="I66" s="383"/>
      <c r="J66" s="383"/>
      <c r="K66" s="252"/>
    </row>
    <row r="67" spans="2:11" s="1" customFormat="1" ht="15" customHeight="1">
      <c r="B67" s="251"/>
      <c r="C67" s="256"/>
      <c r="D67" s="381" t="s">
        <v>2377</v>
      </c>
      <c r="E67" s="381"/>
      <c r="F67" s="381"/>
      <c r="G67" s="381"/>
      <c r="H67" s="381"/>
      <c r="I67" s="381"/>
      <c r="J67" s="381"/>
      <c r="K67" s="252"/>
    </row>
    <row r="68" spans="2:11" s="1" customFormat="1" ht="15" customHeight="1">
      <c r="B68" s="251"/>
      <c r="C68" s="256"/>
      <c r="D68" s="381" t="s">
        <v>2378</v>
      </c>
      <c r="E68" s="381"/>
      <c r="F68" s="381"/>
      <c r="G68" s="381"/>
      <c r="H68" s="381"/>
      <c r="I68" s="381"/>
      <c r="J68" s="381"/>
      <c r="K68" s="252"/>
    </row>
    <row r="69" spans="2:11" s="1" customFormat="1" ht="15" customHeight="1">
      <c r="B69" s="251"/>
      <c r="C69" s="256"/>
      <c r="D69" s="381" t="s">
        <v>2379</v>
      </c>
      <c r="E69" s="381"/>
      <c r="F69" s="381"/>
      <c r="G69" s="381"/>
      <c r="H69" s="381"/>
      <c r="I69" s="381"/>
      <c r="J69" s="381"/>
      <c r="K69" s="252"/>
    </row>
    <row r="70" spans="2:11" s="1" customFormat="1" ht="15" customHeight="1">
      <c r="B70" s="251"/>
      <c r="C70" s="256"/>
      <c r="D70" s="381" t="s">
        <v>2380</v>
      </c>
      <c r="E70" s="381"/>
      <c r="F70" s="381"/>
      <c r="G70" s="381"/>
      <c r="H70" s="381"/>
      <c r="I70" s="381"/>
      <c r="J70" s="381"/>
      <c r="K70" s="252"/>
    </row>
    <row r="71" spans="2:11" s="1" customFormat="1" ht="12.75" customHeight="1">
      <c r="B71" s="260"/>
      <c r="C71" s="261"/>
      <c r="D71" s="261"/>
      <c r="E71" s="261"/>
      <c r="F71" s="261"/>
      <c r="G71" s="261"/>
      <c r="H71" s="261"/>
      <c r="I71" s="261"/>
      <c r="J71" s="261"/>
      <c r="K71" s="262"/>
    </row>
    <row r="72" spans="2:11" s="1" customFormat="1" ht="18.75" customHeight="1">
      <c r="B72" s="263"/>
      <c r="C72" s="263"/>
      <c r="D72" s="263"/>
      <c r="E72" s="263"/>
      <c r="F72" s="263"/>
      <c r="G72" s="263"/>
      <c r="H72" s="263"/>
      <c r="I72" s="263"/>
      <c r="J72" s="263"/>
      <c r="K72" s="264"/>
    </row>
    <row r="73" spans="2:11" s="1" customFormat="1" ht="18.75" customHeight="1">
      <c r="B73" s="264"/>
      <c r="C73" s="264"/>
      <c r="D73" s="264"/>
      <c r="E73" s="264"/>
      <c r="F73" s="264"/>
      <c r="G73" s="264"/>
      <c r="H73" s="264"/>
      <c r="I73" s="264"/>
      <c r="J73" s="264"/>
      <c r="K73" s="264"/>
    </row>
    <row r="74" spans="2:11" s="1" customFormat="1" ht="7.5" customHeight="1">
      <c r="B74" s="265"/>
      <c r="C74" s="266"/>
      <c r="D74" s="266"/>
      <c r="E74" s="266"/>
      <c r="F74" s="266"/>
      <c r="G74" s="266"/>
      <c r="H74" s="266"/>
      <c r="I74" s="266"/>
      <c r="J74" s="266"/>
      <c r="K74" s="267"/>
    </row>
    <row r="75" spans="2:11" s="1" customFormat="1" ht="45" customHeight="1">
      <c r="B75" s="268"/>
      <c r="C75" s="376" t="s">
        <v>2381</v>
      </c>
      <c r="D75" s="376"/>
      <c r="E75" s="376"/>
      <c r="F75" s="376"/>
      <c r="G75" s="376"/>
      <c r="H75" s="376"/>
      <c r="I75" s="376"/>
      <c r="J75" s="376"/>
      <c r="K75" s="269"/>
    </row>
    <row r="76" spans="2:11" s="1" customFormat="1" ht="17.25" customHeight="1">
      <c r="B76" s="268"/>
      <c r="C76" s="270" t="s">
        <v>2382</v>
      </c>
      <c r="D76" s="270"/>
      <c r="E76" s="270"/>
      <c r="F76" s="270" t="s">
        <v>2383</v>
      </c>
      <c r="G76" s="271"/>
      <c r="H76" s="270" t="s">
        <v>62</v>
      </c>
      <c r="I76" s="270" t="s">
        <v>65</v>
      </c>
      <c r="J76" s="270" t="s">
        <v>2384</v>
      </c>
      <c r="K76" s="269"/>
    </row>
    <row r="77" spans="2:11" s="1" customFormat="1" ht="17.25" customHeight="1">
      <c r="B77" s="268"/>
      <c r="C77" s="272" t="s">
        <v>2385</v>
      </c>
      <c r="D77" s="272"/>
      <c r="E77" s="272"/>
      <c r="F77" s="273" t="s">
        <v>2386</v>
      </c>
      <c r="G77" s="274"/>
      <c r="H77" s="272"/>
      <c r="I77" s="272"/>
      <c r="J77" s="272" t="s">
        <v>2387</v>
      </c>
      <c r="K77" s="269"/>
    </row>
    <row r="78" spans="2:11" s="1" customFormat="1" ht="5.25" customHeight="1">
      <c r="B78" s="268"/>
      <c r="C78" s="275"/>
      <c r="D78" s="275"/>
      <c r="E78" s="275"/>
      <c r="F78" s="275"/>
      <c r="G78" s="276"/>
      <c r="H78" s="275"/>
      <c r="I78" s="275"/>
      <c r="J78" s="275"/>
      <c r="K78" s="269"/>
    </row>
    <row r="79" spans="2:11" s="1" customFormat="1" ht="15" customHeight="1">
      <c r="B79" s="268"/>
      <c r="C79" s="257" t="s">
        <v>61</v>
      </c>
      <c r="D79" s="277"/>
      <c r="E79" s="277"/>
      <c r="F79" s="278" t="s">
        <v>2388</v>
      </c>
      <c r="G79" s="279"/>
      <c r="H79" s="257" t="s">
        <v>2389</v>
      </c>
      <c r="I79" s="257" t="s">
        <v>2390</v>
      </c>
      <c r="J79" s="257">
        <v>20</v>
      </c>
      <c r="K79" s="269"/>
    </row>
    <row r="80" spans="2:11" s="1" customFormat="1" ht="15" customHeight="1">
      <c r="B80" s="268"/>
      <c r="C80" s="257" t="s">
        <v>2391</v>
      </c>
      <c r="D80" s="257"/>
      <c r="E80" s="257"/>
      <c r="F80" s="278" t="s">
        <v>2388</v>
      </c>
      <c r="G80" s="279"/>
      <c r="H80" s="257" t="s">
        <v>2392</v>
      </c>
      <c r="I80" s="257" t="s">
        <v>2390</v>
      </c>
      <c r="J80" s="257">
        <v>120</v>
      </c>
      <c r="K80" s="269"/>
    </row>
    <row r="81" spans="2:11" s="1" customFormat="1" ht="15" customHeight="1">
      <c r="B81" s="280"/>
      <c r="C81" s="257" t="s">
        <v>2393</v>
      </c>
      <c r="D81" s="257"/>
      <c r="E81" s="257"/>
      <c r="F81" s="278" t="s">
        <v>2394</v>
      </c>
      <c r="G81" s="279"/>
      <c r="H81" s="257" t="s">
        <v>2395</v>
      </c>
      <c r="I81" s="257" t="s">
        <v>2390</v>
      </c>
      <c r="J81" s="257">
        <v>50</v>
      </c>
      <c r="K81" s="269"/>
    </row>
    <row r="82" spans="2:11" s="1" customFormat="1" ht="15" customHeight="1">
      <c r="B82" s="280"/>
      <c r="C82" s="257" t="s">
        <v>2396</v>
      </c>
      <c r="D82" s="257"/>
      <c r="E82" s="257"/>
      <c r="F82" s="278" t="s">
        <v>2388</v>
      </c>
      <c r="G82" s="279"/>
      <c r="H82" s="257" t="s">
        <v>2397</v>
      </c>
      <c r="I82" s="257" t="s">
        <v>2398</v>
      </c>
      <c r="J82" s="257"/>
      <c r="K82" s="269"/>
    </row>
    <row r="83" spans="2:11" s="1" customFormat="1" ht="15" customHeight="1">
      <c r="B83" s="280"/>
      <c r="C83" s="281" t="s">
        <v>2399</v>
      </c>
      <c r="D83" s="281"/>
      <c r="E83" s="281"/>
      <c r="F83" s="282" t="s">
        <v>2394</v>
      </c>
      <c r="G83" s="281"/>
      <c r="H83" s="281" t="s">
        <v>2400</v>
      </c>
      <c r="I83" s="281" t="s">
        <v>2390</v>
      </c>
      <c r="J83" s="281">
        <v>15</v>
      </c>
      <c r="K83" s="269"/>
    </row>
    <row r="84" spans="2:11" s="1" customFormat="1" ht="15" customHeight="1">
      <c r="B84" s="280"/>
      <c r="C84" s="281" t="s">
        <v>2401</v>
      </c>
      <c r="D84" s="281"/>
      <c r="E84" s="281"/>
      <c r="F84" s="282" t="s">
        <v>2394</v>
      </c>
      <c r="G84" s="281"/>
      <c r="H84" s="281" t="s">
        <v>2402</v>
      </c>
      <c r="I84" s="281" t="s">
        <v>2390</v>
      </c>
      <c r="J84" s="281">
        <v>15</v>
      </c>
      <c r="K84" s="269"/>
    </row>
    <row r="85" spans="2:11" s="1" customFormat="1" ht="15" customHeight="1">
      <c r="B85" s="280"/>
      <c r="C85" s="281" t="s">
        <v>2403</v>
      </c>
      <c r="D85" s="281"/>
      <c r="E85" s="281"/>
      <c r="F85" s="282" t="s">
        <v>2394</v>
      </c>
      <c r="G85" s="281"/>
      <c r="H85" s="281" t="s">
        <v>2404</v>
      </c>
      <c r="I85" s="281" t="s">
        <v>2390</v>
      </c>
      <c r="J85" s="281">
        <v>20</v>
      </c>
      <c r="K85" s="269"/>
    </row>
    <row r="86" spans="2:11" s="1" customFormat="1" ht="15" customHeight="1">
      <c r="B86" s="280"/>
      <c r="C86" s="281" t="s">
        <v>2405</v>
      </c>
      <c r="D86" s="281"/>
      <c r="E86" s="281"/>
      <c r="F86" s="282" t="s">
        <v>2394</v>
      </c>
      <c r="G86" s="281"/>
      <c r="H86" s="281" t="s">
        <v>2406</v>
      </c>
      <c r="I86" s="281" t="s">
        <v>2390</v>
      </c>
      <c r="J86" s="281">
        <v>20</v>
      </c>
      <c r="K86" s="269"/>
    </row>
    <row r="87" spans="2:11" s="1" customFormat="1" ht="15" customHeight="1">
      <c r="B87" s="280"/>
      <c r="C87" s="257" t="s">
        <v>2407</v>
      </c>
      <c r="D87" s="257"/>
      <c r="E87" s="257"/>
      <c r="F87" s="278" t="s">
        <v>2394</v>
      </c>
      <c r="G87" s="279"/>
      <c r="H87" s="257" t="s">
        <v>2408</v>
      </c>
      <c r="I87" s="257" t="s">
        <v>2390</v>
      </c>
      <c r="J87" s="257">
        <v>50</v>
      </c>
      <c r="K87" s="269"/>
    </row>
    <row r="88" spans="2:11" s="1" customFormat="1" ht="15" customHeight="1">
      <c r="B88" s="280"/>
      <c r="C88" s="257" t="s">
        <v>2409</v>
      </c>
      <c r="D88" s="257"/>
      <c r="E88" s="257"/>
      <c r="F88" s="278" t="s">
        <v>2394</v>
      </c>
      <c r="G88" s="279"/>
      <c r="H88" s="257" t="s">
        <v>2410</v>
      </c>
      <c r="I88" s="257" t="s">
        <v>2390</v>
      </c>
      <c r="J88" s="257">
        <v>20</v>
      </c>
      <c r="K88" s="269"/>
    </row>
    <row r="89" spans="2:11" s="1" customFormat="1" ht="15" customHeight="1">
      <c r="B89" s="280"/>
      <c r="C89" s="257" t="s">
        <v>2411</v>
      </c>
      <c r="D89" s="257"/>
      <c r="E89" s="257"/>
      <c r="F89" s="278" t="s">
        <v>2394</v>
      </c>
      <c r="G89" s="279"/>
      <c r="H89" s="257" t="s">
        <v>2412</v>
      </c>
      <c r="I89" s="257" t="s">
        <v>2390</v>
      </c>
      <c r="J89" s="257">
        <v>20</v>
      </c>
      <c r="K89" s="269"/>
    </row>
    <row r="90" spans="2:11" s="1" customFormat="1" ht="15" customHeight="1">
      <c r="B90" s="280"/>
      <c r="C90" s="257" t="s">
        <v>2413</v>
      </c>
      <c r="D90" s="257"/>
      <c r="E90" s="257"/>
      <c r="F90" s="278" t="s">
        <v>2394</v>
      </c>
      <c r="G90" s="279"/>
      <c r="H90" s="257" t="s">
        <v>2414</v>
      </c>
      <c r="I90" s="257" t="s">
        <v>2390</v>
      </c>
      <c r="J90" s="257">
        <v>50</v>
      </c>
      <c r="K90" s="269"/>
    </row>
    <row r="91" spans="2:11" s="1" customFormat="1" ht="15" customHeight="1">
      <c r="B91" s="280"/>
      <c r="C91" s="257" t="s">
        <v>2415</v>
      </c>
      <c r="D91" s="257"/>
      <c r="E91" s="257"/>
      <c r="F91" s="278" t="s">
        <v>2394</v>
      </c>
      <c r="G91" s="279"/>
      <c r="H91" s="257" t="s">
        <v>2415</v>
      </c>
      <c r="I91" s="257" t="s">
        <v>2390</v>
      </c>
      <c r="J91" s="257">
        <v>50</v>
      </c>
      <c r="K91" s="269"/>
    </row>
    <row r="92" spans="2:11" s="1" customFormat="1" ht="15" customHeight="1">
      <c r="B92" s="280"/>
      <c r="C92" s="257" t="s">
        <v>2416</v>
      </c>
      <c r="D92" s="257"/>
      <c r="E92" s="257"/>
      <c r="F92" s="278" t="s">
        <v>2394</v>
      </c>
      <c r="G92" s="279"/>
      <c r="H92" s="257" t="s">
        <v>2417</v>
      </c>
      <c r="I92" s="257" t="s">
        <v>2390</v>
      </c>
      <c r="J92" s="257">
        <v>255</v>
      </c>
      <c r="K92" s="269"/>
    </row>
    <row r="93" spans="2:11" s="1" customFormat="1" ht="15" customHeight="1">
      <c r="B93" s="280"/>
      <c r="C93" s="257" t="s">
        <v>2418</v>
      </c>
      <c r="D93" s="257"/>
      <c r="E93" s="257"/>
      <c r="F93" s="278" t="s">
        <v>2388</v>
      </c>
      <c r="G93" s="279"/>
      <c r="H93" s="257" t="s">
        <v>2419</v>
      </c>
      <c r="I93" s="257" t="s">
        <v>2420</v>
      </c>
      <c r="J93" s="257"/>
      <c r="K93" s="269"/>
    </row>
    <row r="94" spans="2:11" s="1" customFormat="1" ht="15" customHeight="1">
      <c r="B94" s="280"/>
      <c r="C94" s="257" t="s">
        <v>2421</v>
      </c>
      <c r="D94" s="257"/>
      <c r="E94" s="257"/>
      <c r="F94" s="278" t="s">
        <v>2388</v>
      </c>
      <c r="G94" s="279"/>
      <c r="H94" s="257" t="s">
        <v>2422</v>
      </c>
      <c r="I94" s="257" t="s">
        <v>2423</v>
      </c>
      <c r="J94" s="257"/>
      <c r="K94" s="269"/>
    </row>
    <row r="95" spans="2:11" s="1" customFormat="1" ht="15" customHeight="1">
      <c r="B95" s="280"/>
      <c r="C95" s="257" t="s">
        <v>2424</v>
      </c>
      <c r="D95" s="257"/>
      <c r="E95" s="257"/>
      <c r="F95" s="278" t="s">
        <v>2388</v>
      </c>
      <c r="G95" s="279"/>
      <c r="H95" s="257" t="s">
        <v>2424</v>
      </c>
      <c r="I95" s="257" t="s">
        <v>2423</v>
      </c>
      <c r="J95" s="257"/>
      <c r="K95" s="269"/>
    </row>
    <row r="96" spans="2:11" s="1" customFormat="1" ht="15" customHeight="1">
      <c r="B96" s="280"/>
      <c r="C96" s="257" t="s">
        <v>46</v>
      </c>
      <c r="D96" s="257"/>
      <c r="E96" s="257"/>
      <c r="F96" s="278" t="s">
        <v>2388</v>
      </c>
      <c r="G96" s="279"/>
      <c r="H96" s="257" t="s">
        <v>2425</v>
      </c>
      <c r="I96" s="257" t="s">
        <v>2423</v>
      </c>
      <c r="J96" s="257"/>
      <c r="K96" s="269"/>
    </row>
    <row r="97" spans="2:11" s="1" customFormat="1" ht="15" customHeight="1">
      <c r="B97" s="280"/>
      <c r="C97" s="257" t="s">
        <v>56</v>
      </c>
      <c r="D97" s="257"/>
      <c r="E97" s="257"/>
      <c r="F97" s="278" t="s">
        <v>2388</v>
      </c>
      <c r="G97" s="279"/>
      <c r="H97" s="257" t="s">
        <v>2426</v>
      </c>
      <c r="I97" s="257" t="s">
        <v>2423</v>
      </c>
      <c r="J97" s="257"/>
      <c r="K97" s="269"/>
    </row>
    <row r="98" spans="2:11" s="1" customFormat="1" ht="15" customHeight="1">
      <c r="B98" s="283"/>
      <c r="C98" s="284"/>
      <c r="D98" s="284"/>
      <c r="E98" s="284"/>
      <c r="F98" s="284"/>
      <c r="G98" s="284"/>
      <c r="H98" s="284"/>
      <c r="I98" s="284"/>
      <c r="J98" s="284"/>
      <c r="K98" s="285"/>
    </row>
    <row r="99" spans="2:11" s="1" customFormat="1" ht="18.75" customHeight="1">
      <c r="B99" s="286"/>
      <c r="C99" s="287"/>
      <c r="D99" s="287"/>
      <c r="E99" s="287"/>
      <c r="F99" s="287"/>
      <c r="G99" s="287"/>
      <c r="H99" s="287"/>
      <c r="I99" s="287"/>
      <c r="J99" s="287"/>
      <c r="K99" s="286"/>
    </row>
    <row r="100" spans="2:11" s="1" customFormat="1" ht="18.75" customHeight="1">
      <c r="B100" s="264"/>
      <c r="C100" s="264"/>
      <c r="D100" s="264"/>
      <c r="E100" s="264"/>
      <c r="F100" s="264"/>
      <c r="G100" s="264"/>
      <c r="H100" s="264"/>
      <c r="I100" s="264"/>
      <c r="J100" s="264"/>
      <c r="K100" s="264"/>
    </row>
    <row r="101" spans="2:11" s="1" customFormat="1" ht="7.5" customHeight="1">
      <c r="B101" s="265"/>
      <c r="C101" s="266"/>
      <c r="D101" s="266"/>
      <c r="E101" s="266"/>
      <c r="F101" s="266"/>
      <c r="G101" s="266"/>
      <c r="H101" s="266"/>
      <c r="I101" s="266"/>
      <c r="J101" s="266"/>
      <c r="K101" s="267"/>
    </row>
    <row r="102" spans="2:11" s="1" customFormat="1" ht="45" customHeight="1">
      <c r="B102" s="268"/>
      <c r="C102" s="376" t="s">
        <v>2427</v>
      </c>
      <c r="D102" s="376"/>
      <c r="E102" s="376"/>
      <c r="F102" s="376"/>
      <c r="G102" s="376"/>
      <c r="H102" s="376"/>
      <c r="I102" s="376"/>
      <c r="J102" s="376"/>
      <c r="K102" s="269"/>
    </row>
    <row r="103" spans="2:11" s="1" customFormat="1" ht="17.25" customHeight="1">
      <c r="B103" s="268"/>
      <c r="C103" s="270" t="s">
        <v>2382</v>
      </c>
      <c r="D103" s="270"/>
      <c r="E103" s="270"/>
      <c r="F103" s="270" t="s">
        <v>2383</v>
      </c>
      <c r="G103" s="271"/>
      <c r="H103" s="270" t="s">
        <v>62</v>
      </c>
      <c r="I103" s="270" t="s">
        <v>65</v>
      </c>
      <c r="J103" s="270" t="s">
        <v>2384</v>
      </c>
      <c r="K103" s="269"/>
    </row>
    <row r="104" spans="2:11" s="1" customFormat="1" ht="17.25" customHeight="1">
      <c r="B104" s="268"/>
      <c r="C104" s="272" t="s">
        <v>2385</v>
      </c>
      <c r="D104" s="272"/>
      <c r="E104" s="272"/>
      <c r="F104" s="273" t="s">
        <v>2386</v>
      </c>
      <c r="G104" s="274"/>
      <c r="H104" s="272"/>
      <c r="I104" s="272"/>
      <c r="J104" s="272" t="s">
        <v>2387</v>
      </c>
      <c r="K104" s="269"/>
    </row>
    <row r="105" spans="2:11" s="1" customFormat="1" ht="5.25" customHeight="1">
      <c r="B105" s="268"/>
      <c r="C105" s="270"/>
      <c r="D105" s="270"/>
      <c r="E105" s="270"/>
      <c r="F105" s="270"/>
      <c r="G105" s="288"/>
      <c r="H105" s="270"/>
      <c r="I105" s="270"/>
      <c r="J105" s="270"/>
      <c r="K105" s="269"/>
    </row>
    <row r="106" spans="2:11" s="1" customFormat="1" ht="15" customHeight="1">
      <c r="B106" s="268"/>
      <c r="C106" s="257" t="s">
        <v>61</v>
      </c>
      <c r="D106" s="277"/>
      <c r="E106" s="277"/>
      <c r="F106" s="278" t="s">
        <v>2388</v>
      </c>
      <c r="G106" s="257"/>
      <c r="H106" s="257" t="s">
        <v>2428</v>
      </c>
      <c r="I106" s="257" t="s">
        <v>2390</v>
      </c>
      <c r="J106" s="257">
        <v>20</v>
      </c>
      <c r="K106" s="269"/>
    </row>
    <row r="107" spans="2:11" s="1" customFormat="1" ht="15" customHeight="1">
      <c r="B107" s="268"/>
      <c r="C107" s="257" t="s">
        <v>2391</v>
      </c>
      <c r="D107" s="257"/>
      <c r="E107" s="257"/>
      <c r="F107" s="278" t="s">
        <v>2388</v>
      </c>
      <c r="G107" s="257"/>
      <c r="H107" s="257" t="s">
        <v>2428</v>
      </c>
      <c r="I107" s="257" t="s">
        <v>2390</v>
      </c>
      <c r="J107" s="257">
        <v>120</v>
      </c>
      <c r="K107" s="269"/>
    </row>
    <row r="108" spans="2:11" s="1" customFormat="1" ht="15" customHeight="1">
      <c r="B108" s="280"/>
      <c r="C108" s="257" t="s">
        <v>2393</v>
      </c>
      <c r="D108" s="257"/>
      <c r="E108" s="257"/>
      <c r="F108" s="278" t="s">
        <v>2394</v>
      </c>
      <c r="G108" s="257"/>
      <c r="H108" s="257" t="s">
        <v>2428</v>
      </c>
      <c r="I108" s="257" t="s">
        <v>2390</v>
      </c>
      <c r="J108" s="257">
        <v>50</v>
      </c>
      <c r="K108" s="269"/>
    </row>
    <row r="109" spans="2:11" s="1" customFormat="1" ht="15" customHeight="1">
      <c r="B109" s="280"/>
      <c r="C109" s="257" t="s">
        <v>2396</v>
      </c>
      <c r="D109" s="257"/>
      <c r="E109" s="257"/>
      <c r="F109" s="278" t="s">
        <v>2388</v>
      </c>
      <c r="G109" s="257"/>
      <c r="H109" s="257" t="s">
        <v>2428</v>
      </c>
      <c r="I109" s="257" t="s">
        <v>2398</v>
      </c>
      <c r="J109" s="257"/>
      <c r="K109" s="269"/>
    </row>
    <row r="110" spans="2:11" s="1" customFormat="1" ht="15" customHeight="1">
      <c r="B110" s="280"/>
      <c r="C110" s="257" t="s">
        <v>2407</v>
      </c>
      <c r="D110" s="257"/>
      <c r="E110" s="257"/>
      <c r="F110" s="278" t="s">
        <v>2394</v>
      </c>
      <c r="G110" s="257"/>
      <c r="H110" s="257" t="s">
        <v>2428</v>
      </c>
      <c r="I110" s="257" t="s">
        <v>2390</v>
      </c>
      <c r="J110" s="257">
        <v>50</v>
      </c>
      <c r="K110" s="269"/>
    </row>
    <row r="111" spans="2:11" s="1" customFormat="1" ht="15" customHeight="1">
      <c r="B111" s="280"/>
      <c r="C111" s="257" t="s">
        <v>2415</v>
      </c>
      <c r="D111" s="257"/>
      <c r="E111" s="257"/>
      <c r="F111" s="278" t="s">
        <v>2394</v>
      </c>
      <c r="G111" s="257"/>
      <c r="H111" s="257" t="s">
        <v>2428</v>
      </c>
      <c r="I111" s="257" t="s">
        <v>2390</v>
      </c>
      <c r="J111" s="257">
        <v>50</v>
      </c>
      <c r="K111" s="269"/>
    </row>
    <row r="112" spans="2:11" s="1" customFormat="1" ht="15" customHeight="1">
      <c r="B112" s="280"/>
      <c r="C112" s="257" t="s">
        <v>2413</v>
      </c>
      <c r="D112" s="257"/>
      <c r="E112" s="257"/>
      <c r="F112" s="278" t="s">
        <v>2394</v>
      </c>
      <c r="G112" s="257"/>
      <c r="H112" s="257" t="s">
        <v>2428</v>
      </c>
      <c r="I112" s="257" t="s">
        <v>2390</v>
      </c>
      <c r="J112" s="257">
        <v>50</v>
      </c>
      <c r="K112" s="269"/>
    </row>
    <row r="113" spans="2:11" s="1" customFormat="1" ht="15" customHeight="1">
      <c r="B113" s="280"/>
      <c r="C113" s="257" t="s">
        <v>61</v>
      </c>
      <c r="D113" s="257"/>
      <c r="E113" s="257"/>
      <c r="F113" s="278" t="s">
        <v>2388</v>
      </c>
      <c r="G113" s="257"/>
      <c r="H113" s="257" t="s">
        <v>2429</v>
      </c>
      <c r="I113" s="257" t="s">
        <v>2390</v>
      </c>
      <c r="J113" s="257">
        <v>20</v>
      </c>
      <c r="K113" s="269"/>
    </row>
    <row r="114" spans="2:11" s="1" customFormat="1" ht="15" customHeight="1">
      <c r="B114" s="280"/>
      <c r="C114" s="257" t="s">
        <v>2430</v>
      </c>
      <c r="D114" s="257"/>
      <c r="E114" s="257"/>
      <c r="F114" s="278" t="s">
        <v>2388</v>
      </c>
      <c r="G114" s="257"/>
      <c r="H114" s="257" t="s">
        <v>2431</v>
      </c>
      <c r="I114" s="257" t="s">
        <v>2390</v>
      </c>
      <c r="J114" s="257">
        <v>120</v>
      </c>
      <c r="K114" s="269"/>
    </row>
    <row r="115" spans="2:11" s="1" customFormat="1" ht="15" customHeight="1">
      <c r="B115" s="280"/>
      <c r="C115" s="257" t="s">
        <v>46</v>
      </c>
      <c r="D115" s="257"/>
      <c r="E115" s="257"/>
      <c r="F115" s="278" t="s">
        <v>2388</v>
      </c>
      <c r="G115" s="257"/>
      <c r="H115" s="257" t="s">
        <v>2432</v>
      </c>
      <c r="I115" s="257" t="s">
        <v>2423</v>
      </c>
      <c r="J115" s="257"/>
      <c r="K115" s="269"/>
    </row>
    <row r="116" spans="2:11" s="1" customFormat="1" ht="15" customHeight="1">
      <c r="B116" s="280"/>
      <c r="C116" s="257" t="s">
        <v>56</v>
      </c>
      <c r="D116" s="257"/>
      <c r="E116" s="257"/>
      <c r="F116" s="278" t="s">
        <v>2388</v>
      </c>
      <c r="G116" s="257"/>
      <c r="H116" s="257" t="s">
        <v>2433</v>
      </c>
      <c r="I116" s="257" t="s">
        <v>2423</v>
      </c>
      <c r="J116" s="257"/>
      <c r="K116" s="269"/>
    </row>
    <row r="117" spans="2:11" s="1" customFormat="1" ht="15" customHeight="1">
      <c r="B117" s="280"/>
      <c r="C117" s="257" t="s">
        <v>65</v>
      </c>
      <c r="D117" s="257"/>
      <c r="E117" s="257"/>
      <c r="F117" s="278" t="s">
        <v>2388</v>
      </c>
      <c r="G117" s="257"/>
      <c r="H117" s="257" t="s">
        <v>2434</v>
      </c>
      <c r="I117" s="257" t="s">
        <v>2435</v>
      </c>
      <c r="J117" s="257"/>
      <c r="K117" s="269"/>
    </row>
    <row r="118" spans="2:11" s="1" customFormat="1" ht="15" customHeight="1">
      <c r="B118" s="283"/>
      <c r="C118" s="289"/>
      <c r="D118" s="289"/>
      <c r="E118" s="289"/>
      <c r="F118" s="289"/>
      <c r="G118" s="289"/>
      <c r="H118" s="289"/>
      <c r="I118" s="289"/>
      <c r="J118" s="289"/>
      <c r="K118" s="285"/>
    </row>
    <row r="119" spans="2:11" s="1" customFormat="1" ht="18.75" customHeight="1">
      <c r="B119" s="290"/>
      <c r="C119" s="291"/>
      <c r="D119" s="291"/>
      <c r="E119" s="291"/>
      <c r="F119" s="292"/>
      <c r="G119" s="291"/>
      <c r="H119" s="291"/>
      <c r="I119" s="291"/>
      <c r="J119" s="291"/>
      <c r="K119" s="290"/>
    </row>
    <row r="120" spans="2:11" s="1" customFormat="1" ht="18.75" customHeight="1">
      <c r="B120" s="264"/>
      <c r="C120" s="264"/>
      <c r="D120" s="264"/>
      <c r="E120" s="264"/>
      <c r="F120" s="264"/>
      <c r="G120" s="264"/>
      <c r="H120" s="264"/>
      <c r="I120" s="264"/>
      <c r="J120" s="264"/>
      <c r="K120" s="264"/>
    </row>
    <row r="121" spans="2:11" s="1" customFormat="1" ht="7.5" customHeight="1">
      <c r="B121" s="293"/>
      <c r="C121" s="294"/>
      <c r="D121" s="294"/>
      <c r="E121" s="294"/>
      <c r="F121" s="294"/>
      <c r="G121" s="294"/>
      <c r="H121" s="294"/>
      <c r="I121" s="294"/>
      <c r="J121" s="294"/>
      <c r="K121" s="295"/>
    </row>
    <row r="122" spans="2:11" s="1" customFormat="1" ht="45" customHeight="1">
      <c r="B122" s="296"/>
      <c r="C122" s="377" t="s">
        <v>2436</v>
      </c>
      <c r="D122" s="377"/>
      <c r="E122" s="377"/>
      <c r="F122" s="377"/>
      <c r="G122" s="377"/>
      <c r="H122" s="377"/>
      <c r="I122" s="377"/>
      <c r="J122" s="377"/>
      <c r="K122" s="297"/>
    </row>
    <row r="123" spans="2:11" s="1" customFormat="1" ht="17.25" customHeight="1">
      <c r="B123" s="298"/>
      <c r="C123" s="270" t="s">
        <v>2382</v>
      </c>
      <c r="D123" s="270"/>
      <c r="E123" s="270"/>
      <c r="F123" s="270" t="s">
        <v>2383</v>
      </c>
      <c r="G123" s="271"/>
      <c r="H123" s="270" t="s">
        <v>62</v>
      </c>
      <c r="I123" s="270" t="s">
        <v>65</v>
      </c>
      <c r="J123" s="270" t="s">
        <v>2384</v>
      </c>
      <c r="K123" s="299"/>
    </row>
    <row r="124" spans="2:11" s="1" customFormat="1" ht="17.25" customHeight="1">
      <c r="B124" s="298"/>
      <c r="C124" s="272" t="s">
        <v>2385</v>
      </c>
      <c r="D124" s="272"/>
      <c r="E124" s="272"/>
      <c r="F124" s="273" t="s">
        <v>2386</v>
      </c>
      <c r="G124" s="274"/>
      <c r="H124" s="272"/>
      <c r="I124" s="272"/>
      <c r="J124" s="272" t="s">
        <v>2387</v>
      </c>
      <c r="K124" s="299"/>
    </row>
    <row r="125" spans="2:11" s="1" customFormat="1" ht="5.25" customHeight="1">
      <c r="B125" s="300"/>
      <c r="C125" s="275"/>
      <c r="D125" s="275"/>
      <c r="E125" s="275"/>
      <c r="F125" s="275"/>
      <c r="G125" s="301"/>
      <c r="H125" s="275"/>
      <c r="I125" s="275"/>
      <c r="J125" s="275"/>
      <c r="K125" s="302"/>
    </row>
    <row r="126" spans="2:11" s="1" customFormat="1" ht="15" customHeight="1">
      <c r="B126" s="300"/>
      <c r="C126" s="257" t="s">
        <v>2391</v>
      </c>
      <c r="D126" s="277"/>
      <c r="E126" s="277"/>
      <c r="F126" s="278" t="s">
        <v>2388</v>
      </c>
      <c r="G126" s="257"/>
      <c r="H126" s="257" t="s">
        <v>2428</v>
      </c>
      <c r="I126" s="257" t="s">
        <v>2390</v>
      </c>
      <c r="J126" s="257">
        <v>120</v>
      </c>
      <c r="K126" s="303"/>
    </row>
    <row r="127" spans="2:11" s="1" customFormat="1" ht="15" customHeight="1">
      <c r="B127" s="300"/>
      <c r="C127" s="257" t="s">
        <v>2437</v>
      </c>
      <c r="D127" s="257"/>
      <c r="E127" s="257"/>
      <c r="F127" s="278" t="s">
        <v>2388</v>
      </c>
      <c r="G127" s="257"/>
      <c r="H127" s="257" t="s">
        <v>2438</v>
      </c>
      <c r="I127" s="257" t="s">
        <v>2390</v>
      </c>
      <c r="J127" s="257" t="s">
        <v>2439</v>
      </c>
      <c r="K127" s="303"/>
    </row>
    <row r="128" spans="2:11" s="1" customFormat="1" ht="15" customHeight="1">
      <c r="B128" s="300"/>
      <c r="C128" s="257" t="s">
        <v>2336</v>
      </c>
      <c r="D128" s="257"/>
      <c r="E128" s="257"/>
      <c r="F128" s="278" t="s">
        <v>2388</v>
      </c>
      <c r="G128" s="257"/>
      <c r="H128" s="257" t="s">
        <v>2440</v>
      </c>
      <c r="I128" s="257" t="s">
        <v>2390</v>
      </c>
      <c r="J128" s="257" t="s">
        <v>2439</v>
      </c>
      <c r="K128" s="303"/>
    </row>
    <row r="129" spans="2:11" s="1" customFormat="1" ht="15" customHeight="1">
      <c r="B129" s="300"/>
      <c r="C129" s="257" t="s">
        <v>2399</v>
      </c>
      <c r="D129" s="257"/>
      <c r="E129" s="257"/>
      <c r="F129" s="278" t="s">
        <v>2394</v>
      </c>
      <c r="G129" s="257"/>
      <c r="H129" s="257" t="s">
        <v>2400</v>
      </c>
      <c r="I129" s="257" t="s">
        <v>2390</v>
      </c>
      <c r="J129" s="257">
        <v>15</v>
      </c>
      <c r="K129" s="303"/>
    </row>
    <row r="130" spans="2:11" s="1" customFormat="1" ht="15" customHeight="1">
      <c r="B130" s="300"/>
      <c r="C130" s="281" t="s">
        <v>2401</v>
      </c>
      <c r="D130" s="281"/>
      <c r="E130" s="281"/>
      <c r="F130" s="282" t="s">
        <v>2394</v>
      </c>
      <c r="G130" s="281"/>
      <c r="H130" s="281" t="s">
        <v>2402</v>
      </c>
      <c r="I130" s="281" t="s">
        <v>2390</v>
      </c>
      <c r="J130" s="281">
        <v>15</v>
      </c>
      <c r="K130" s="303"/>
    </row>
    <row r="131" spans="2:11" s="1" customFormat="1" ht="15" customHeight="1">
      <c r="B131" s="300"/>
      <c r="C131" s="281" t="s">
        <v>2403</v>
      </c>
      <c r="D131" s="281"/>
      <c r="E131" s="281"/>
      <c r="F131" s="282" t="s">
        <v>2394</v>
      </c>
      <c r="G131" s="281"/>
      <c r="H131" s="281" t="s">
        <v>2404</v>
      </c>
      <c r="I131" s="281" t="s">
        <v>2390</v>
      </c>
      <c r="J131" s="281">
        <v>20</v>
      </c>
      <c r="K131" s="303"/>
    </row>
    <row r="132" spans="2:11" s="1" customFormat="1" ht="15" customHeight="1">
      <c r="B132" s="300"/>
      <c r="C132" s="281" t="s">
        <v>2405</v>
      </c>
      <c r="D132" s="281"/>
      <c r="E132" s="281"/>
      <c r="F132" s="282" t="s">
        <v>2394</v>
      </c>
      <c r="G132" s="281"/>
      <c r="H132" s="281" t="s">
        <v>2406</v>
      </c>
      <c r="I132" s="281" t="s">
        <v>2390</v>
      </c>
      <c r="J132" s="281">
        <v>20</v>
      </c>
      <c r="K132" s="303"/>
    </row>
    <row r="133" spans="2:11" s="1" customFormat="1" ht="15" customHeight="1">
      <c r="B133" s="300"/>
      <c r="C133" s="257" t="s">
        <v>2393</v>
      </c>
      <c r="D133" s="257"/>
      <c r="E133" s="257"/>
      <c r="F133" s="278" t="s">
        <v>2394</v>
      </c>
      <c r="G133" s="257"/>
      <c r="H133" s="257" t="s">
        <v>2428</v>
      </c>
      <c r="I133" s="257" t="s">
        <v>2390</v>
      </c>
      <c r="J133" s="257">
        <v>50</v>
      </c>
      <c r="K133" s="303"/>
    </row>
    <row r="134" spans="2:11" s="1" customFormat="1" ht="15" customHeight="1">
      <c r="B134" s="300"/>
      <c r="C134" s="257" t="s">
        <v>2407</v>
      </c>
      <c r="D134" s="257"/>
      <c r="E134" s="257"/>
      <c r="F134" s="278" t="s">
        <v>2394</v>
      </c>
      <c r="G134" s="257"/>
      <c r="H134" s="257" t="s">
        <v>2428</v>
      </c>
      <c r="I134" s="257" t="s">
        <v>2390</v>
      </c>
      <c r="J134" s="257">
        <v>50</v>
      </c>
      <c r="K134" s="303"/>
    </row>
    <row r="135" spans="2:11" s="1" customFormat="1" ht="15" customHeight="1">
      <c r="B135" s="300"/>
      <c r="C135" s="257" t="s">
        <v>2413</v>
      </c>
      <c r="D135" s="257"/>
      <c r="E135" s="257"/>
      <c r="F135" s="278" t="s">
        <v>2394</v>
      </c>
      <c r="G135" s="257"/>
      <c r="H135" s="257" t="s">
        <v>2428</v>
      </c>
      <c r="I135" s="257" t="s">
        <v>2390</v>
      </c>
      <c r="J135" s="257">
        <v>50</v>
      </c>
      <c r="K135" s="303"/>
    </row>
    <row r="136" spans="2:11" s="1" customFormat="1" ht="15" customHeight="1">
      <c r="B136" s="300"/>
      <c r="C136" s="257" t="s">
        <v>2415</v>
      </c>
      <c r="D136" s="257"/>
      <c r="E136" s="257"/>
      <c r="F136" s="278" t="s">
        <v>2394</v>
      </c>
      <c r="G136" s="257"/>
      <c r="H136" s="257" t="s">
        <v>2428</v>
      </c>
      <c r="I136" s="257" t="s">
        <v>2390</v>
      </c>
      <c r="J136" s="257">
        <v>50</v>
      </c>
      <c r="K136" s="303"/>
    </row>
    <row r="137" spans="2:11" s="1" customFormat="1" ht="15" customHeight="1">
      <c r="B137" s="300"/>
      <c r="C137" s="257" t="s">
        <v>2416</v>
      </c>
      <c r="D137" s="257"/>
      <c r="E137" s="257"/>
      <c r="F137" s="278" t="s">
        <v>2394</v>
      </c>
      <c r="G137" s="257"/>
      <c r="H137" s="257" t="s">
        <v>2441</v>
      </c>
      <c r="I137" s="257" t="s">
        <v>2390</v>
      </c>
      <c r="J137" s="257">
        <v>255</v>
      </c>
      <c r="K137" s="303"/>
    </row>
    <row r="138" spans="2:11" s="1" customFormat="1" ht="15" customHeight="1">
      <c r="B138" s="300"/>
      <c r="C138" s="257" t="s">
        <v>2418</v>
      </c>
      <c r="D138" s="257"/>
      <c r="E138" s="257"/>
      <c r="F138" s="278" t="s">
        <v>2388</v>
      </c>
      <c r="G138" s="257"/>
      <c r="H138" s="257" t="s">
        <v>2442</v>
      </c>
      <c r="I138" s="257" t="s">
        <v>2420</v>
      </c>
      <c r="J138" s="257"/>
      <c r="K138" s="303"/>
    </row>
    <row r="139" spans="2:11" s="1" customFormat="1" ht="15" customHeight="1">
      <c r="B139" s="300"/>
      <c r="C139" s="257" t="s">
        <v>2421</v>
      </c>
      <c r="D139" s="257"/>
      <c r="E139" s="257"/>
      <c r="F139" s="278" t="s">
        <v>2388</v>
      </c>
      <c r="G139" s="257"/>
      <c r="H139" s="257" t="s">
        <v>2443</v>
      </c>
      <c r="I139" s="257" t="s">
        <v>2423</v>
      </c>
      <c r="J139" s="257"/>
      <c r="K139" s="303"/>
    </row>
    <row r="140" spans="2:11" s="1" customFormat="1" ht="15" customHeight="1">
      <c r="B140" s="300"/>
      <c r="C140" s="257" t="s">
        <v>2424</v>
      </c>
      <c r="D140" s="257"/>
      <c r="E140" s="257"/>
      <c r="F140" s="278" t="s">
        <v>2388</v>
      </c>
      <c r="G140" s="257"/>
      <c r="H140" s="257" t="s">
        <v>2424</v>
      </c>
      <c r="I140" s="257" t="s">
        <v>2423</v>
      </c>
      <c r="J140" s="257"/>
      <c r="K140" s="303"/>
    </row>
    <row r="141" spans="2:11" s="1" customFormat="1" ht="15" customHeight="1">
      <c r="B141" s="300"/>
      <c r="C141" s="257" t="s">
        <v>46</v>
      </c>
      <c r="D141" s="257"/>
      <c r="E141" s="257"/>
      <c r="F141" s="278" t="s">
        <v>2388</v>
      </c>
      <c r="G141" s="257"/>
      <c r="H141" s="257" t="s">
        <v>2444</v>
      </c>
      <c r="I141" s="257" t="s">
        <v>2423</v>
      </c>
      <c r="J141" s="257"/>
      <c r="K141" s="303"/>
    </row>
    <row r="142" spans="2:11" s="1" customFormat="1" ht="15" customHeight="1">
      <c r="B142" s="300"/>
      <c r="C142" s="257" t="s">
        <v>2445</v>
      </c>
      <c r="D142" s="257"/>
      <c r="E142" s="257"/>
      <c r="F142" s="278" t="s">
        <v>2388</v>
      </c>
      <c r="G142" s="257"/>
      <c r="H142" s="257" t="s">
        <v>2446</v>
      </c>
      <c r="I142" s="257" t="s">
        <v>2423</v>
      </c>
      <c r="J142" s="257"/>
      <c r="K142" s="303"/>
    </row>
    <row r="143" spans="2:11" s="1" customFormat="1" ht="15" customHeight="1">
      <c r="B143" s="304"/>
      <c r="C143" s="305"/>
      <c r="D143" s="305"/>
      <c r="E143" s="305"/>
      <c r="F143" s="305"/>
      <c r="G143" s="305"/>
      <c r="H143" s="305"/>
      <c r="I143" s="305"/>
      <c r="J143" s="305"/>
      <c r="K143" s="306"/>
    </row>
    <row r="144" spans="2:11" s="1" customFormat="1" ht="18.75" customHeight="1">
      <c r="B144" s="291"/>
      <c r="C144" s="291"/>
      <c r="D144" s="291"/>
      <c r="E144" s="291"/>
      <c r="F144" s="292"/>
      <c r="G144" s="291"/>
      <c r="H144" s="291"/>
      <c r="I144" s="291"/>
      <c r="J144" s="291"/>
      <c r="K144" s="291"/>
    </row>
    <row r="145" spans="2:11" s="1" customFormat="1" ht="18.75" customHeight="1">
      <c r="B145" s="264"/>
      <c r="C145" s="264"/>
      <c r="D145" s="264"/>
      <c r="E145" s="264"/>
      <c r="F145" s="264"/>
      <c r="G145" s="264"/>
      <c r="H145" s="264"/>
      <c r="I145" s="264"/>
      <c r="J145" s="264"/>
      <c r="K145" s="264"/>
    </row>
    <row r="146" spans="2:11" s="1" customFormat="1" ht="7.5" customHeight="1">
      <c r="B146" s="265"/>
      <c r="C146" s="266"/>
      <c r="D146" s="266"/>
      <c r="E146" s="266"/>
      <c r="F146" s="266"/>
      <c r="G146" s="266"/>
      <c r="H146" s="266"/>
      <c r="I146" s="266"/>
      <c r="J146" s="266"/>
      <c r="K146" s="267"/>
    </row>
    <row r="147" spans="2:11" s="1" customFormat="1" ht="45" customHeight="1">
      <c r="B147" s="268"/>
      <c r="C147" s="376" t="s">
        <v>2447</v>
      </c>
      <c r="D147" s="376"/>
      <c r="E147" s="376"/>
      <c r="F147" s="376"/>
      <c r="G147" s="376"/>
      <c r="H147" s="376"/>
      <c r="I147" s="376"/>
      <c r="J147" s="376"/>
      <c r="K147" s="269"/>
    </row>
    <row r="148" spans="2:11" s="1" customFormat="1" ht="17.25" customHeight="1">
      <c r="B148" s="268"/>
      <c r="C148" s="270" t="s">
        <v>2382</v>
      </c>
      <c r="D148" s="270"/>
      <c r="E148" s="270"/>
      <c r="F148" s="270" t="s">
        <v>2383</v>
      </c>
      <c r="G148" s="271"/>
      <c r="H148" s="270" t="s">
        <v>62</v>
      </c>
      <c r="I148" s="270" t="s">
        <v>65</v>
      </c>
      <c r="J148" s="270" t="s">
        <v>2384</v>
      </c>
      <c r="K148" s="269"/>
    </row>
    <row r="149" spans="2:11" s="1" customFormat="1" ht="17.25" customHeight="1">
      <c r="B149" s="268"/>
      <c r="C149" s="272" t="s">
        <v>2385</v>
      </c>
      <c r="D149" s="272"/>
      <c r="E149" s="272"/>
      <c r="F149" s="273" t="s">
        <v>2386</v>
      </c>
      <c r="G149" s="274"/>
      <c r="H149" s="272"/>
      <c r="I149" s="272"/>
      <c r="J149" s="272" t="s">
        <v>2387</v>
      </c>
      <c r="K149" s="269"/>
    </row>
    <row r="150" spans="2:11" s="1" customFormat="1" ht="5.25" customHeight="1">
      <c r="B150" s="280"/>
      <c r="C150" s="275"/>
      <c r="D150" s="275"/>
      <c r="E150" s="275"/>
      <c r="F150" s="275"/>
      <c r="G150" s="276"/>
      <c r="H150" s="275"/>
      <c r="I150" s="275"/>
      <c r="J150" s="275"/>
      <c r="K150" s="303"/>
    </row>
    <row r="151" spans="2:11" s="1" customFormat="1" ht="15" customHeight="1">
      <c r="B151" s="280"/>
      <c r="C151" s="307" t="s">
        <v>2391</v>
      </c>
      <c r="D151" s="257"/>
      <c r="E151" s="257"/>
      <c r="F151" s="308" t="s">
        <v>2388</v>
      </c>
      <c r="G151" s="257"/>
      <c r="H151" s="307" t="s">
        <v>2428</v>
      </c>
      <c r="I151" s="307" t="s">
        <v>2390</v>
      </c>
      <c r="J151" s="307">
        <v>120</v>
      </c>
      <c r="K151" s="303"/>
    </row>
    <row r="152" spans="2:11" s="1" customFormat="1" ht="15" customHeight="1">
      <c r="B152" s="280"/>
      <c r="C152" s="307" t="s">
        <v>2437</v>
      </c>
      <c r="D152" s="257"/>
      <c r="E152" s="257"/>
      <c r="F152" s="308" t="s">
        <v>2388</v>
      </c>
      <c r="G152" s="257"/>
      <c r="H152" s="307" t="s">
        <v>2448</v>
      </c>
      <c r="I152" s="307" t="s">
        <v>2390</v>
      </c>
      <c r="J152" s="307" t="s">
        <v>2439</v>
      </c>
      <c r="K152" s="303"/>
    </row>
    <row r="153" spans="2:11" s="1" customFormat="1" ht="15" customHeight="1">
      <c r="B153" s="280"/>
      <c r="C153" s="307" t="s">
        <v>2336</v>
      </c>
      <c r="D153" s="257"/>
      <c r="E153" s="257"/>
      <c r="F153" s="308" t="s">
        <v>2388</v>
      </c>
      <c r="G153" s="257"/>
      <c r="H153" s="307" t="s">
        <v>2449</v>
      </c>
      <c r="I153" s="307" t="s">
        <v>2390</v>
      </c>
      <c r="J153" s="307" t="s">
        <v>2439</v>
      </c>
      <c r="K153" s="303"/>
    </row>
    <row r="154" spans="2:11" s="1" customFormat="1" ht="15" customHeight="1">
      <c r="B154" s="280"/>
      <c r="C154" s="307" t="s">
        <v>2393</v>
      </c>
      <c r="D154" s="257"/>
      <c r="E154" s="257"/>
      <c r="F154" s="308" t="s">
        <v>2394</v>
      </c>
      <c r="G154" s="257"/>
      <c r="H154" s="307" t="s">
        <v>2428</v>
      </c>
      <c r="I154" s="307" t="s">
        <v>2390</v>
      </c>
      <c r="J154" s="307">
        <v>50</v>
      </c>
      <c r="K154" s="303"/>
    </row>
    <row r="155" spans="2:11" s="1" customFormat="1" ht="15" customHeight="1">
      <c r="B155" s="280"/>
      <c r="C155" s="307" t="s">
        <v>2396</v>
      </c>
      <c r="D155" s="257"/>
      <c r="E155" s="257"/>
      <c r="F155" s="308" t="s">
        <v>2388</v>
      </c>
      <c r="G155" s="257"/>
      <c r="H155" s="307" t="s">
        <v>2428</v>
      </c>
      <c r="I155" s="307" t="s">
        <v>2398</v>
      </c>
      <c r="J155" s="307"/>
      <c r="K155" s="303"/>
    </row>
    <row r="156" spans="2:11" s="1" customFormat="1" ht="15" customHeight="1">
      <c r="B156" s="280"/>
      <c r="C156" s="307" t="s">
        <v>2407</v>
      </c>
      <c r="D156" s="257"/>
      <c r="E156" s="257"/>
      <c r="F156" s="308" t="s">
        <v>2394</v>
      </c>
      <c r="G156" s="257"/>
      <c r="H156" s="307" t="s">
        <v>2428</v>
      </c>
      <c r="I156" s="307" t="s">
        <v>2390</v>
      </c>
      <c r="J156" s="307">
        <v>50</v>
      </c>
      <c r="K156" s="303"/>
    </row>
    <row r="157" spans="2:11" s="1" customFormat="1" ht="15" customHeight="1">
      <c r="B157" s="280"/>
      <c r="C157" s="307" t="s">
        <v>2415</v>
      </c>
      <c r="D157" s="257"/>
      <c r="E157" s="257"/>
      <c r="F157" s="308" t="s">
        <v>2394</v>
      </c>
      <c r="G157" s="257"/>
      <c r="H157" s="307" t="s">
        <v>2428</v>
      </c>
      <c r="I157" s="307" t="s">
        <v>2390</v>
      </c>
      <c r="J157" s="307">
        <v>50</v>
      </c>
      <c r="K157" s="303"/>
    </row>
    <row r="158" spans="2:11" s="1" customFormat="1" ht="15" customHeight="1">
      <c r="B158" s="280"/>
      <c r="C158" s="307" t="s">
        <v>2413</v>
      </c>
      <c r="D158" s="257"/>
      <c r="E158" s="257"/>
      <c r="F158" s="308" t="s">
        <v>2394</v>
      </c>
      <c r="G158" s="257"/>
      <c r="H158" s="307" t="s">
        <v>2428</v>
      </c>
      <c r="I158" s="307" t="s">
        <v>2390</v>
      </c>
      <c r="J158" s="307">
        <v>50</v>
      </c>
      <c r="K158" s="303"/>
    </row>
    <row r="159" spans="2:11" s="1" customFormat="1" ht="15" customHeight="1">
      <c r="B159" s="280"/>
      <c r="C159" s="307" t="s">
        <v>119</v>
      </c>
      <c r="D159" s="257"/>
      <c r="E159" s="257"/>
      <c r="F159" s="308" t="s">
        <v>2388</v>
      </c>
      <c r="G159" s="257"/>
      <c r="H159" s="307" t="s">
        <v>2450</v>
      </c>
      <c r="I159" s="307" t="s">
        <v>2390</v>
      </c>
      <c r="J159" s="307" t="s">
        <v>2451</v>
      </c>
      <c r="K159" s="303"/>
    </row>
    <row r="160" spans="2:11" s="1" customFormat="1" ht="15" customHeight="1">
      <c r="B160" s="280"/>
      <c r="C160" s="307" t="s">
        <v>2452</v>
      </c>
      <c r="D160" s="257"/>
      <c r="E160" s="257"/>
      <c r="F160" s="308" t="s">
        <v>2388</v>
      </c>
      <c r="G160" s="257"/>
      <c r="H160" s="307" t="s">
        <v>2453</v>
      </c>
      <c r="I160" s="307" t="s">
        <v>2423</v>
      </c>
      <c r="J160" s="307"/>
      <c r="K160" s="303"/>
    </row>
    <row r="161" spans="2:11" s="1" customFormat="1" ht="15" customHeight="1">
      <c r="B161" s="309"/>
      <c r="C161" s="289"/>
      <c r="D161" s="289"/>
      <c r="E161" s="289"/>
      <c r="F161" s="289"/>
      <c r="G161" s="289"/>
      <c r="H161" s="289"/>
      <c r="I161" s="289"/>
      <c r="J161" s="289"/>
      <c r="K161" s="310"/>
    </row>
    <row r="162" spans="2:11" s="1" customFormat="1" ht="18.75" customHeight="1">
      <c r="B162" s="291"/>
      <c r="C162" s="301"/>
      <c r="D162" s="301"/>
      <c r="E162" s="301"/>
      <c r="F162" s="311"/>
      <c r="G162" s="301"/>
      <c r="H162" s="301"/>
      <c r="I162" s="301"/>
      <c r="J162" s="301"/>
      <c r="K162" s="291"/>
    </row>
    <row r="163" spans="2:11" s="1" customFormat="1" ht="18.75" customHeight="1">
      <c r="B163" s="264"/>
      <c r="C163" s="264"/>
      <c r="D163" s="264"/>
      <c r="E163" s="264"/>
      <c r="F163" s="264"/>
      <c r="G163" s="264"/>
      <c r="H163" s="264"/>
      <c r="I163" s="264"/>
      <c r="J163" s="264"/>
      <c r="K163" s="264"/>
    </row>
    <row r="164" spans="2:11" s="1" customFormat="1" ht="7.5" customHeight="1">
      <c r="B164" s="246"/>
      <c r="C164" s="247"/>
      <c r="D164" s="247"/>
      <c r="E164" s="247"/>
      <c r="F164" s="247"/>
      <c r="G164" s="247"/>
      <c r="H164" s="247"/>
      <c r="I164" s="247"/>
      <c r="J164" s="247"/>
      <c r="K164" s="248"/>
    </row>
    <row r="165" spans="2:11" s="1" customFormat="1" ht="45" customHeight="1">
      <c r="B165" s="249"/>
      <c r="C165" s="377" t="s">
        <v>2454</v>
      </c>
      <c r="D165" s="377"/>
      <c r="E165" s="377"/>
      <c r="F165" s="377"/>
      <c r="G165" s="377"/>
      <c r="H165" s="377"/>
      <c r="I165" s="377"/>
      <c r="J165" s="377"/>
      <c r="K165" s="250"/>
    </row>
    <row r="166" spans="2:11" s="1" customFormat="1" ht="17.25" customHeight="1">
      <c r="B166" s="249"/>
      <c r="C166" s="270" t="s">
        <v>2382</v>
      </c>
      <c r="D166" s="270"/>
      <c r="E166" s="270"/>
      <c r="F166" s="270" t="s">
        <v>2383</v>
      </c>
      <c r="G166" s="312"/>
      <c r="H166" s="313" t="s">
        <v>62</v>
      </c>
      <c r="I166" s="313" t="s">
        <v>65</v>
      </c>
      <c r="J166" s="270" t="s">
        <v>2384</v>
      </c>
      <c r="K166" s="250"/>
    </row>
    <row r="167" spans="2:11" s="1" customFormat="1" ht="17.25" customHeight="1">
      <c r="B167" s="251"/>
      <c r="C167" s="272" t="s">
        <v>2385</v>
      </c>
      <c r="D167" s="272"/>
      <c r="E167" s="272"/>
      <c r="F167" s="273" t="s">
        <v>2386</v>
      </c>
      <c r="G167" s="314"/>
      <c r="H167" s="315"/>
      <c r="I167" s="315"/>
      <c r="J167" s="272" t="s">
        <v>2387</v>
      </c>
      <c r="K167" s="252"/>
    </row>
    <row r="168" spans="2:11" s="1" customFormat="1" ht="5.25" customHeight="1">
      <c r="B168" s="280"/>
      <c r="C168" s="275"/>
      <c r="D168" s="275"/>
      <c r="E168" s="275"/>
      <c r="F168" s="275"/>
      <c r="G168" s="276"/>
      <c r="H168" s="275"/>
      <c r="I168" s="275"/>
      <c r="J168" s="275"/>
      <c r="K168" s="303"/>
    </row>
    <row r="169" spans="2:11" s="1" customFormat="1" ht="15" customHeight="1">
      <c r="B169" s="280"/>
      <c r="C169" s="257" t="s">
        <v>2391</v>
      </c>
      <c r="D169" s="257"/>
      <c r="E169" s="257"/>
      <c r="F169" s="278" t="s">
        <v>2388</v>
      </c>
      <c r="G169" s="257"/>
      <c r="H169" s="257" t="s">
        <v>2428</v>
      </c>
      <c r="I169" s="257" t="s">
        <v>2390</v>
      </c>
      <c r="J169" s="257">
        <v>120</v>
      </c>
      <c r="K169" s="303"/>
    </row>
    <row r="170" spans="2:11" s="1" customFormat="1" ht="15" customHeight="1">
      <c r="B170" s="280"/>
      <c r="C170" s="257" t="s">
        <v>2437</v>
      </c>
      <c r="D170" s="257"/>
      <c r="E170" s="257"/>
      <c r="F170" s="278" t="s">
        <v>2388</v>
      </c>
      <c r="G170" s="257"/>
      <c r="H170" s="257" t="s">
        <v>2438</v>
      </c>
      <c r="I170" s="257" t="s">
        <v>2390</v>
      </c>
      <c r="J170" s="257" t="s">
        <v>2439</v>
      </c>
      <c r="K170" s="303"/>
    </row>
    <row r="171" spans="2:11" s="1" customFormat="1" ht="15" customHeight="1">
      <c r="B171" s="280"/>
      <c r="C171" s="257" t="s">
        <v>2336</v>
      </c>
      <c r="D171" s="257"/>
      <c r="E171" s="257"/>
      <c r="F171" s="278" t="s">
        <v>2388</v>
      </c>
      <c r="G171" s="257"/>
      <c r="H171" s="257" t="s">
        <v>2455</v>
      </c>
      <c r="I171" s="257" t="s">
        <v>2390</v>
      </c>
      <c r="J171" s="257" t="s">
        <v>2439</v>
      </c>
      <c r="K171" s="303"/>
    </row>
    <row r="172" spans="2:11" s="1" customFormat="1" ht="15" customHeight="1">
      <c r="B172" s="280"/>
      <c r="C172" s="257" t="s">
        <v>2393</v>
      </c>
      <c r="D172" s="257"/>
      <c r="E172" s="257"/>
      <c r="F172" s="278" t="s">
        <v>2394</v>
      </c>
      <c r="G172" s="257"/>
      <c r="H172" s="257" t="s">
        <v>2455</v>
      </c>
      <c r="I172" s="257" t="s">
        <v>2390</v>
      </c>
      <c r="J172" s="257">
        <v>50</v>
      </c>
      <c r="K172" s="303"/>
    </row>
    <row r="173" spans="2:11" s="1" customFormat="1" ht="15" customHeight="1">
      <c r="B173" s="280"/>
      <c r="C173" s="257" t="s">
        <v>2396</v>
      </c>
      <c r="D173" s="257"/>
      <c r="E173" s="257"/>
      <c r="F173" s="278" t="s">
        <v>2388</v>
      </c>
      <c r="G173" s="257"/>
      <c r="H173" s="257" t="s">
        <v>2455</v>
      </c>
      <c r="I173" s="257" t="s">
        <v>2398</v>
      </c>
      <c r="J173" s="257"/>
      <c r="K173" s="303"/>
    </row>
    <row r="174" spans="2:11" s="1" customFormat="1" ht="15" customHeight="1">
      <c r="B174" s="280"/>
      <c r="C174" s="257" t="s">
        <v>2407</v>
      </c>
      <c r="D174" s="257"/>
      <c r="E174" s="257"/>
      <c r="F174" s="278" t="s">
        <v>2394</v>
      </c>
      <c r="G174" s="257"/>
      <c r="H174" s="257" t="s">
        <v>2455</v>
      </c>
      <c r="I174" s="257" t="s">
        <v>2390</v>
      </c>
      <c r="J174" s="257">
        <v>50</v>
      </c>
      <c r="K174" s="303"/>
    </row>
    <row r="175" spans="2:11" s="1" customFormat="1" ht="15" customHeight="1">
      <c r="B175" s="280"/>
      <c r="C175" s="257" t="s">
        <v>2415</v>
      </c>
      <c r="D175" s="257"/>
      <c r="E175" s="257"/>
      <c r="F175" s="278" t="s">
        <v>2394</v>
      </c>
      <c r="G175" s="257"/>
      <c r="H175" s="257" t="s">
        <v>2455</v>
      </c>
      <c r="I175" s="257" t="s">
        <v>2390</v>
      </c>
      <c r="J175" s="257">
        <v>50</v>
      </c>
      <c r="K175" s="303"/>
    </row>
    <row r="176" spans="2:11" s="1" customFormat="1" ht="15" customHeight="1">
      <c r="B176" s="280"/>
      <c r="C176" s="257" t="s">
        <v>2413</v>
      </c>
      <c r="D176" s="257"/>
      <c r="E176" s="257"/>
      <c r="F176" s="278" t="s">
        <v>2394</v>
      </c>
      <c r="G176" s="257"/>
      <c r="H176" s="257" t="s">
        <v>2455</v>
      </c>
      <c r="I176" s="257" t="s">
        <v>2390</v>
      </c>
      <c r="J176" s="257">
        <v>50</v>
      </c>
      <c r="K176" s="303"/>
    </row>
    <row r="177" spans="2:11" s="1" customFormat="1" ht="15" customHeight="1">
      <c r="B177" s="280"/>
      <c r="C177" s="257" t="s">
        <v>127</v>
      </c>
      <c r="D177" s="257"/>
      <c r="E177" s="257"/>
      <c r="F177" s="278" t="s">
        <v>2388</v>
      </c>
      <c r="G177" s="257"/>
      <c r="H177" s="257" t="s">
        <v>2456</v>
      </c>
      <c r="I177" s="257" t="s">
        <v>2457</v>
      </c>
      <c r="J177" s="257"/>
      <c r="K177" s="303"/>
    </row>
    <row r="178" spans="2:11" s="1" customFormat="1" ht="15" customHeight="1">
      <c r="B178" s="280"/>
      <c r="C178" s="257" t="s">
        <v>65</v>
      </c>
      <c r="D178" s="257"/>
      <c r="E178" s="257"/>
      <c r="F178" s="278" t="s">
        <v>2388</v>
      </c>
      <c r="G178" s="257"/>
      <c r="H178" s="257" t="s">
        <v>2458</v>
      </c>
      <c r="I178" s="257" t="s">
        <v>2459</v>
      </c>
      <c r="J178" s="257">
        <v>1</v>
      </c>
      <c r="K178" s="303"/>
    </row>
    <row r="179" spans="2:11" s="1" customFormat="1" ht="15" customHeight="1">
      <c r="B179" s="280"/>
      <c r="C179" s="257" t="s">
        <v>61</v>
      </c>
      <c r="D179" s="257"/>
      <c r="E179" s="257"/>
      <c r="F179" s="278" t="s">
        <v>2388</v>
      </c>
      <c r="G179" s="257"/>
      <c r="H179" s="257" t="s">
        <v>2460</v>
      </c>
      <c r="I179" s="257" t="s">
        <v>2390</v>
      </c>
      <c r="J179" s="257">
        <v>20</v>
      </c>
      <c r="K179" s="303"/>
    </row>
    <row r="180" spans="2:11" s="1" customFormat="1" ht="15" customHeight="1">
      <c r="B180" s="280"/>
      <c r="C180" s="257" t="s">
        <v>62</v>
      </c>
      <c r="D180" s="257"/>
      <c r="E180" s="257"/>
      <c r="F180" s="278" t="s">
        <v>2388</v>
      </c>
      <c r="G180" s="257"/>
      <c r="H180" s="257" t="s">
        <v>2461</v>
      </c>
      <c r="I180" s="257" t="s">
        <v>2390</v>
      </c>
      <c r="J180" s="257">
        <v>255</v>
      </c>
      <c r="K180" s="303"/>
    </row>
    <row r="181" spans="2:11" s="1" customFormat="1" ht="15" customHeight="1">
      <c r="B181" s="280"/>
      <c r="C181" s="257" t="s">
        <v>128</v>
      </c>
      <c r="D181" s="257"/>
      <c r="E181" s="257"/>
      <c r="F181" s="278" t="s">
        <v>2388</v>
      </c>
      <c r="G181" s="257"/>
      <c r="H181" s="257" t="s">
        <v>2352</v>
      </c>
      <c r="I181" s="257" t="s">
        <v>2390</v>
      </c>
      <c r="J181" s="257">
        <v>10</v>
      </c>
      <c r="K181" s="303"/>
    </row>
    <row r="182" spans="2:11" s="1" customFormat="1" ht="15" customHeight="1">
      <c r="B182" s="280"/>
      <c r="C182" s="257" t="s">
        <v>129</v>
      </c>
      <c r="D182" s="257"/>
      <c r="E182" s="257"/>
      <c r="F182" s="278" t="s">
        <v>2388</v>
      </c>
      <c r="G182" s="257"/>
      <c r="H182" s="257" t="s">
        <v>2462</v>
      </c>
      <c r="I182" s="257" t="s">
        <v>2423</v>
      </c>
      <c r="J182" s="257"/>
      <c r="K182" s="303"/>
    </row>
    <row r="183" spans="2:11" s="1" customFormat="1" ht="15" customHeight="1">
      <c r="B183" s="280"/>
      <c r="C183" s="257" t="s">
        <v>2463</v>
      </c>
      <c r="D183" s="257"/>
      <c r="E183" s="257"/>
      <c r="F183" s="278" t="s">
        <v>2388</v>
      </c>
      <c r="G183" s="257"/>
      <c r="H183" s="257" t="s">
        <v>2464</v>
      </c>
      <c r="I183" s="257" t="s">
        <v>2423</v>
      </c>
      <c r="J183" s="257"/>
      <c r="K183" s="303"/>
    </row>
    <row r="184" spans="2:11" s="1" customFormat="1" ht="15" customHeight="1">
      <c r="B184" s="280"/>
      <c r="C184" s="257" t="s">
        <v>2452</v>
      </c>
      <c r="D184" s="257"/>
      <c r="E184" s="257"/>
      <c r="F184" s="278" t="s">
        <v>2388</v>
      </c>
      <c r="G184" s="257"/>
      <c r="H184" s="257" t="s">
        <v>2465</v>
      </c>
      <c r="I184" s="257" t="s">
        <v>2423</v>
      </c>
      <c r="J184" s="257"/>
      <c r="K184" s="303"/>
    </row>
    <row r="185" spans="2:11" s="1" customFormat="1" ht="15" customHeight="1">
      <c r="B185" s="280"/>
      <c r="C185" s="257" t="s">
        <v>131</v>
      </c>
      <c r="D185" s="257"/>
      <c r="E185" s="257"/>
      <c r="F185" s="278" t="s">
        <v>2394</v>
      </c>
      <c r="G185" s="257"/>
      <c r="H185" s="257" t="s">
        <v>2466</v>
      </c>
      <c r="I185" s="257" t="s">
        <v>2390</v>
      </c>
      <c r="J185" s="257">
        <v>50</v>
      </c>
      <c r="K185" s="303"/>
    </row>
    <row r="186" spans="2:11" s="1" customFormat="1" ht="15" customHeight="1">
      <c r="B186" s="280"/>
      <c r="C186" s="257" t="s">
        <v>2467</v>
      </c>
      <c r="D186" s="257"/>
      <c r="E186" s="257"/>
      <c r="F186" s="278" t="s">
        <v>2394</v>
      </c>
      <c r="G186" s="257"/>
      <c r="H186" s="257" t="s">
        <v>2468</v>
      </c>
      <c r="I186" s="257" t="s">
        <v>2469</v>
      </c>
      <c r="J186" s="257"/>
      <c r="K186" s="303"/>
    </row>
    <row r="187" spans="2:11" s="1" customFormat="1" ht="15" customHeight="1">
      <c r="B187" s="280"/>
      <c r="C187" s="257" t="s">
        <v>2470</v>
      </c>
      <c r="D187" s="257"/>
      <c r="E187" s="257"/>
      <c r="F187" s="278" t="s">
        <v>2394</v>
      </c>
      <c r="G187" s="257"/>
      <c r="H187" s="257" t="s">
        <v>2471</v>
      </c>
      <c r="I187" s="257" t="s">
        <v>2469</v>
      </c>
      <c r="J187" s="257"/>
      <c r="K187" s="303"/>
    </row>
    <row r="188" spans="2:11" s="1" customFormat="1" ht="15" customHeight="1">
      <c r="B188" s="280"/>
      <c r="C188" s="257" t="s">
        <v>2472</v>
      </c>
      <c r="D188" s="257"/>
      <c r="E188" s="257"/>
      <c r="F188" s="278" t="s">
        <v>2394</v>
      </c>
      <c r="G188" s="257"/>
      <c r="H188" s="257" t="s">
        <v>2473</v>
      </c>
      <c r="I188" s="257" t="s">
        <v>2469</v>
      </c>
      <c r="J188" s="257"/>
      <c r="K188" s="303"/>
    </row>
    <row r="189" spans="2:11" s="1" customFormat="1" ht="15" customHeight="1">
      <c r="B189" s="280"/>
      <c r="C189" s="316" t="s">
        <v>2474</v>
      </c>
      <c r="D189" s="257"/>
      <c r="E189" s="257"/>
      <c r="F189" s="278" t="s">
        <v>2394</v>
      </c>
      <c r="G189" s="257"/>
      <c r="H189" s="257" t="s">
        <v>2475</v>
      </c>
      <c r="I189" s="257" t="s">
        <v>2476</v>
      </c>
      <c r="J189" s="317" t="s">
        <v>2477</v>
      </c>
      <c r="K189" s="303"/>
    </row>
    <row r="190" spans="2:11" s="1" customFormat="1" ht="15" customHeight="1">
      <c r="B190" s="280"/>
      <c r="C190" s="316" t="s">
        <v>50</v>
      </c>
      <c r="D190" s="257"/>
      <c r="E190" s="257"/>
      <c r="F190" s="278" t="s">
        <v>2388</v>
      </c>
      <c r="G190" s="257"/>
      <c r="H190" s="254" t="s">
        <v>2478</v>
      </c>
      <c r="I190" s="257" t="s">
        <v>2479</v>
      </c>
      <c r="J190" s="257"/>
      <c r="K190" s="303"/>
    </row>
    <row r="191" spans="2:11" s="1" customFormat="1" ht="15" customHeight="1">
      <c r="B191" s="280"/>
      <c r="C191" s="316" t="s">
        <v>2480</v>
      </c>
      <c r="D191" s="257"/>
      <c r="E191" s="257"/>
      <c r="F191" s="278" t="s">
        <v>2388</v>
      </c>
      <c r="G191" s="257"/>
      <c r="H191" s="257" t="s">
        <v>2481</v>
      </c>
      <c r="I191" s="257" t="s">
        <v>2423</v>
      </c>
      <c r="J191" s="257"/>
      <c r="K191" s="303"/>
    </row>
    <row r="192" spans="2:11" s="1" customFormat="1" ht="15" customHeight="1">
      <c r="B192" s="280"/>
      <c r="C192" s="316" t="s">
        <v>2482</v>
      </c>
      <c r="D192" s="257"/>
      <c r="E192" s="257"/>
      <c r="F192" s="278" t="s">
        <v>2388</v>
      </c>
      <c r="G192" s="257"/>
      <c r="H192" s="257" t="s">
        <v>2483</v>
      </c>
      <c r="I192" s="257" t="s">
        <v>2423</v>
      </c>
      <c r="J192" s="257"/>
      <c r="K192" s="303"/>
    </row>
    <row r="193" spans="2:11" s="1" customFormat="1" ht="15" customHeight="1">
      <c r="B193" s="280"/>
      <c r="C193" s="316" t="s">
        <v>2484</v>
      </c>
      <c r="D193" s="257"/>
      <c r="E193" s="257"/>
      <c r="F193" s="278" t="s">
        <v>2394</v>
      </c>
      <c r="G193" s="257"/>
      <c r="H193" s="257" t="s">
        <v>2485</v>
      </c>
      <c r="I193" s="257" t="s">
        <v>2423</v>
      </c>
      <c r="J193" s="257"/>
      <c r="K193" s="303"/>
    </row>
    <row r="194" spans="2:11" s="1" customFormat="1" ht="15" customHeight="1">
      <c r="B194" s="309"/>
      <c r="C194" s="318"/>
      <c r="D194" s="289"/>
      <c r="E194" s="289"/>
      <c r="F194" s="289"/>
      <c r="G194" s="289"/>
      <c r="H194" s="289"/>
      <c r="I194" s="289"/>
      <c r="J194" s="289"/>
      <c r="K194" s="310"/>
    </row>
    <row r="195" spans="2:11" s="1" customFormat="1" ht="18.75" customHeight="1">
      <c r="B195" s="291"/>
      <c r="C195" s="301"/>
      <c r="D195" s="301"/>
      <c r="E195" s="301"/>
      <c r="F195" s="311"/>
      <c r="G195" s="301"/>
      <c r="H195" s="301"/>
      <c r="I195" s="301"/>
      <c r="J195" s="301"/>
      <c r="K195" s="291"/>
    </row>
    <row r="196" spans="2:11" s="1" customFormat="1" ht="18.75" customHeight="1">
      <c r="B196" s="291"/>
      <c r="C196" s="301"/>
      <c r="D196" s="301"/>
      <c r="E196" s="301"/>
      <c r="F196" s="311"/>
      <c r="G196" s="301"/>
      <c r="H196" s="301"/>
      <c r="I196" s="301"/>
      <c r="J196" s="301"/>
      <c r="K196" s="291"/>
    </row>
    <row r="197" spans="2:11" s="1" customFormat="1" ht="18.75" customHeight="1">
      <c r="B197" s="264"/>
      <c r="C197" s="264"/>
      <c r="D197" s="264"/>
      <c r="E197" s="264"/>
      <c r="F197" s="264"/>
      <c r="G197" s="264"/>
      <c r="H197" s="264"/>
      <c r="I197" s="264"/>
      <c r="J197" s="264"/>
      <c r="K197" s="264"/>
    </row>
    <row r="198" spans="2:11" s="1" customFormat="1" ht="13.5">
      <c r="B198" s="246"/>
      <c r="C198" s="247"/>
      <c r="D198" s="247"/>
      <c r="E198" s="247"/>
      <c r="F198" s="247"/>
      <c r="G198" s="247"/>
      <c r="H198" s="247"/>
      <c r="I198" s="247"/>
      <c r="J198" s="247"/>
      <c r="K198" s="248"/>
    </row>
    <row r="199" spans="2:11" s="1" customFormat="1" ht="21">
      <c r="B199" s="249"/>
      <c r="C199" s="377" t="s">
        <v>2486</v>
      </c>
      <c r="D199" s="377"/>
      <c r="E199" s="377"/>
      <c r="F199" s="377"/>
      <c r="G199" s="377"/>
      <c r="H199" s="377"/>
      <c r="I199" s="377"/>
      <c r="J199" s="377"/>
      <c r="K199" s="250"/>
    </row>
    <row r="200" spans="2:11" s="1" customFormat="1" ht="25.5" customHeight="1">
      <c r="B200" s="249"/>
      <c r="C200" s="319" t="s">
        <v>2487</v>
      </c>
      <c r="D200" s="319"/>
      <c r="E200" s="319"/>
      <c r="F200" s="319" t="s">
        <v>2488</v>
      </c>
      <c r="G200" s="320"/>
      <c r="H200" s="378" t="s">
        <v>2489</v>
      </c>
      <c r="I200" s="378"/>
      <c r="J200" s="378"/>
      <c r="K200" s="250"/>
    </row>
    <row r="201" spans="2:11" s="1" customFormat="1" ht="5.25" customHeight="1">
      <c r="B201" s="280"/>
      <c r="C201" s="275"/>
      <c r="D201" s="275"/>
      <c r="E201" s="275"/>
      <c r="F201" s="275"/>
      <c r="G201" s="301"/>
      <c r="H201" s="275"/>
      <c r="I201" s="275"/>
      <c r="J201" s="275"/>
      <c r="K201" s="303"/>
    </row>
    <row r="202" spans="2:11" s="1" customFormat="1" ht="15" customHeight="1">
      <c r="B202" s="280"/>
      <c r="C202" s="257" t="s">
        <v>2479</v>
      </c>
      <c r="D202" s="257"/>
      <c r="E202" s="257"/>
      <c r="F202" s="278" t="s">
        <v>51</v>
      </c>
      <c r="G202" s="257"/>
      <c r="H202" s="379" t="s">
        <v>2490</v>
      </c>
      <c r="I202" s="379"/>
      <c r="J202" s="379"/>
      <c r="K202" s="303"/>
    </row>
    <row r="203" spans="2:11" s="1" customFormat="1" ht="15" customHeight="1">
      <c r="B203" s="280"/>
      <c r="C203" s="257"/>
      <c r="D203" s="257"/>
      <c r="E203" s="257"/>
      <c r="F203" s="278" t="s">
        <v>52</v>
      </c>
      <c r="G203" s="257"/>
      <c r="H203" s="379" t="s">
        <v>2491</v>
      </c>
      <c r="I203" s="379"/>
      <c r="J203" s="379"/>
      <c r="K203" s="303"/>
    </row>
    <row r="204" spans="2:11" s="1" customFormat="1" ht="15" customHeight="1">
      <c r="B204" s="280"/>
      <c r="C204" s="257"/>
      <c r="D204" s="257"/>
      <c r="E204" s="257"/>
      <c r="F204" s="278" t="s">
        <v>55</v>
      </c>
      <c r="G204" s="257"/>
      <c r="H204" s="379" t="s">
        <v>2492</v>
      </c>
      <c r="I204" s="379"/>
      <c r="J204" s="379"/>
      <c r="K204" s="303"/>
    </row>
    <row r="205" spans="2:11" s="1" customFormat="1" ht="15" customHeight="1">
      <c r="B205" s="280"/>
      <c r="C205" s="257"/>
      <c r="D205" s="257"/>
      <c r="E205" s="257"/>
      <c r="F205" s="278" t="s">
        <v>53</v>
      </c>
      <c r="G205" s="257"/>
      <c r="H205" s="379" t="s">
        <v>2493</v>
      </c>
      <c r="I205" s="379"/>
      <c r="J205" s="379"/>
      <c r="K205" s="303"/>
    </row>
    <row r="206" spans="2:11" s="1" customFormat="1" ht="15" customHeight="1">
      <c r="B206" s="280"/>
      <c r="C206" s="257"/>
      <c r="D206" s="257"/>
      <c r="E206" s="257"/>
      <c r="F206" s="278" t="s">
        <v>54</v>
      </c>
      <c r="G206" s="257"/>
      <c r="H206" s="379" t="s">
        <v>2494</v>
      </c>
      <c r="I206" s="379"/>
      <c r="J206" s="379"/>
      <c r="K206" s="303"/>
    </row>
    <row r="207" spans="2:11" s="1" customFormat="1" ht="15" customHeight="1">
      <c r="B207" s="280"/>
      <c r="C207" s="257"/>
      <c r="D207" s="257"/>
      <c r="E207" s="257"/>
      <c r="F207" s="278"/>
      <c r="G207" s="257"/>
      <c r="H207" s="257"/>
      <c r="I207" s="257"/>
      <c r="J207" s="257"/>
      <c r="K207" s="303"/>
    </row>
    <row r="208" spans="2:11" s="1" customFormat="1" ht="15" customHeight="1">
      <c r="B208" s="280"/>
      <c r="C208" s="257" t="s">
        <v>2435</v>
      </c>
      <c r="D208" s="257"/>
      <c r="E208" s="257"/>
      <c r="F208" s="278" t="s">
        <v>84</v>
      </c>
      <c r="G208" s="257"/>
      <c r="H208" s="379" t="s">
        <v>2495</v>
      </c>
      <c r="I208" s="379"/>
      <c r="J208" s="379"/>
      <c r="K208" s="303"/>
    </row>
    <row r="209" spans="2:11" s="1" customFormat="1" ht="15" customHeight="1">
      <c r="B209" s="280"/>
      <c r="C209" s="257"/>
      <c r="D209" s="257"/>
      <c r="E209" s="257"/>
      <c r="F209" s="278" t="s">
        <v>2330</v>
      </c>
      <c r="G209" s="257"/>
      <c r="H209" s="379" t="s">
        <v>2331</v>
      </c>
      <c r="I209" s="379"/>
      <c r="J209" s="379"/>
      <c r="K209" s="303"/>
    </row>
    <row r="210" spans="2:11" s="1" customFormat="1" ht="15" customHeight="1">
      <c r="B210" s="280"/>
      <c r="C210" s="257"/>
      <c r="D210" s="257"/>
      <c r="E210" s="257"/>
      <c r="F210" s="278" t="s">
        <v>2328</v>
      </c>
      <c r="G210" s="257"/>
      <c r="H210" s="379" t="s">
        <v>2496</v>
      </c>
      <c r="I210" s="379"/>
      <c r="J210" s="379"/>
      <c r="K210" s="303"/>
    </row>
    <row r="211" spans="2:11" s="1" customFormat="1" ht="15" customHeight="1">
      <c r="B211" s="321"/>
      <c r="C211" s="257"/>
      <c r="D211" s="257"/>
      <c r="E211" s="257"/>
      <c r="F211" s="278" t="s">
        <v>2332</v>
      </c>
      <c r="G211" s="316"/>
      <c r="H211" s="380" t="s">
        <v>2333</v>
      </c>
      <c r="I211" s="380"/>
      <c r="J211" s="380"/>
      <c r="K211" s="322"/>
    </row>
    <row r="212" spans="2:11" s="1" customFormat="1" ht="15" customHeight="1">
      <c r="B212" s="321"/>
      <c r="C212" s="257"/>
      <c r="D212" s="257"/>
      <c r="E212" s="257"/>
      <c r="F212" s="278" t="s">
        <v>2334</v>
      </c>
      <c r="G212" s="316"/>
      <c r="H212" s="380" t="s">
        <v>200</v>
      </c>
      <c r="I212" s="380"/>
      <c r="J212" s="380"/>
      <c r="K212" s="322"/>
    </row>
    <row r="213" spans="2:11" s="1" customFormat="1" ht="15" customHeight="1">
      <c r="B213" s="321"/>
      <c r="C213" s="257"/>
      <c r="D213" s="257"/>
      <c r="E213" s="257"/>
      <c r="F213" s="278"/>
      <c r="G213" s="316"/>
      <c r="H213" s="307"/>
      <c r="I213" s="307"/>
      <c r="J213" s="307"/>
      <c r="K213" s="322"/>
    </row>
    <row r="214" spans="2:11" s="1" customFormat="1" ht="15" customHeight="1">
      <c r="B214" s="321"/>
      <c r="C214" s="257" t="s">
        <v>2459</v>
      </c>
      <c r="D214" s="257"/>
      <c r="E214" s="257"/>
      <c r="F214" s="278">
        <v>1</v>
      </c>
      <c r="G214" s="316"/>
      <c r="H214" s="380" t="s">
        <v>2497</v>
      </c>
      <c r="I214" s="380"/>
      <c r="J214" s="380"/>
      <c r="K214" s="322"/>
    </row>
    <row r="215" spans="2:11" s="1" customFormat="1" ht="15" customHeight="1">
      <c r="B215" s="321"/>
      <c r="C215" s="257"/>
      <c r="D215" s="257"/>
      <c r="E215" s="257"/>
      <c r="F215" s="278">
        <v>2</v>
      </c>
      <c r="G215" s="316"/>
      <c r="H215" s="380" t="s">
        <v>2498</v>
      </c>
      <c r="I215" s="380"/>
      <c r="J215" s="380"/>
      <c r="K215" s="322"/>
    </row>
    <row r="216" spans="2:11" s="1" customFormat="1" ht="15" customHeight="1">
      <c r="B216" s="321"/>
      <c r="C216" s="257"/>
      <c r="D216" s="257"/>
      <c r="E216" s="257"/>
      <c r="F216" s="278">
        <v>3</v>
      </c>
      <c r="G216" s="316"/>
      <c r="H216" s="380" t="s">
        <v>2499</v>
      </c>
      <c r="I216" s="380"/>
      <c r="J216" s="380"/>
      <c r="K216" s="322"/>
    </row>
    <row r="217" spans="2:11" s="1" customFormat="1" ht="15" customHeight="1">
      <c r="B217" s="321"/>
      <c r="C217" s="257"/>
      <c r="D217" s="257"/>
      <c r="E217" s="257"/>
      <c r="F217" s="278">
        <v>4</v>
      </c>
      <c r="G217" s="316"/>
      <c r="H217" s="380" t="s">
        <v>2500</v>
      </c>
      <c r="I217" s="380"/>
      <c r="J217" s="380"/>
      <c r="K217" s="322"/>
    </row>
    <row r="218" spans="2:11" s="1" customFormat="1" ht="12.75" customHeight="1">
      <c r="B218" s="323"/>
      <c r="C218" s="324"/>
      <c r="D218" s="324"/>
      <c r="E218" s="324"/>
      <c r="F218" s="324"/>
      <c r="G218" s="324"/>
      <c r="H218" s="324"/>
      <c r="I218" s="324"/>
      <c r="J218" s="324"/>
      <c r="K218" s="325"/>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5"/>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2"/>
      <c r="M2" s="352"/>
      <c r="N2" s="352"/>
      <c r="O2" s="352"/>
      <c r="P2" s="352"/>
      <c r="Q2" s="352"/>
      <c r="R2" s="352"/>
      <c r="S2" s="352"/>
      <c r="T2" s="352"/>
      <c r="U2" s="352"/>
      <c r="V2" s="352"/>
      <c r="AT2" s="18" t="s">
        <v>5</v>
      </c>
    </row>
    <row r="3" spans="1:46" s="1" customFormat="1" ht="6.95" customHeight="1">
      <c r="B3" s="102"/>
      <c r="C3" s="103"/>
      <c r="D3" s="103"/>
      <c r="E3" s="103"/>
      <c r="F3" s="103"/>
      <c r="G3" s="103"/>
      <c r="H3" s="103"/>
      <c r="I3" s="103"/>
      <c r="J3" s="103"/>
      <c r="K3" s="103"/>
      <c r="L3" s="21"/>
      <c r="AT3" s="18" t="s">
        <v>89</v>
      </c>
    </row>
    <row r="4" spans="1:46" s="1" customFormat="1" ht="24.95" customHeight="1">
      <c r="B4" s="21"/>
      <c r="D4" s="104" t="s">
        <v>117</v>
      </c>
      <c r="L4" s="21"/>
      <c r="M4" s="105" t="s">
        <v>10</v>
      </c>
      <c r="AT4" s="18" t="s">
        <v>4</v>
      </c>
    </row>
    <row r="5" spans="1:46" s="1" customFormat="1" ht="6.95" customHeight="1">
      <c r="B5" s="21"/>
      <c r="L5" s="21"/>
    </row>
    <row r="6" spans="1:46" s="2" customFormat="1" ht="12" customHeight="1">
      <c r="A6" s="36"/>
      <c r="B6" s="41"/>
      <c r="C6" s="36"/>
      <c r="D6" s="106" t="s">
        <v>16</v>
      </c>
      <c r="E6" s="36"/>
      <c r="F6" s="36"/>
      <c r="G6" s="36"/>
      <c r="H6" s="36"/>
      <c r="I6" s="36"/>
      <c r="J6" s="36"/>
      <c r="K6" s="36"/>
      <c r="L6" s="107"/>
      <c r="S6" s="36"/>
      <c r="T6" s="36"/>
      <c r="U6" s="36"/>
      <c r="V6" s="36"/>
      <c r="W6" s="36"/>
      <c r="X6" s="36"/>
      <c r="Y6" s="36"/>
      <c r="Z6" s="36"/>
      <c r="AA6" s="36"/>
      <c r="AB6" s="36"/>
      <c r="AC6" s="36"/>
      <c r="AD6" s="36"/>
      <c r="AE6" s="36"/>
    </row>
    <row r="7" spans="1:46" s="2" customFormat="1" ht="16.5" customHeight="1">
      <c r="A7" s="36"/>
      <c r="B7" s="41"/>
      <c r="C7" s="36"/>
      <c r="D7" s="36"/>
      <c r="E7" s="366" t="s">
        <v>17</v>
      </c>
      <c r="F7" s="367"/>
      <c r="G7" s="367"/>
      <c r="H7" s="367"/>
      <c r="I7" s="36"/>
      <c r="J7" s="36"/>
      <c r="K7" s="36"/>
      <c r="L7" s="107"/>
      <c r="S7" s="36"/>
      <c r="T7" s="36"/>
      <c r="U7" s="36"/>
      <c r="V7" s="36"/>
      <c r="W7" s="36"/>
      <c r="X7" s="36"/>
      <c r="Y7" s="36"/>
      <c r="Z7" s="36"/>
      <c r="AA7" s="36"/>
      <c r="AB7" s="36"/>
      <c r="AC7" s="36"/>
      <c r="AD7" s="36"/>
      <c r="AE7" s="36"/>
    </row>
    <row r="8" spans="1:46" s="2" customFormat="1" ht="11.25">
      <c r="A8" s="36"/>
      <c r="B8" s="41"/>
      <c r="C8" s="36"/>
      <c r="D8" s="36"/>
      <c r="E8" s="36"/>
      <c r="F8" s="36"/>
      <c r="G8" s="36"/>
      <c r="H8" s="36"/>
      <c r="I8" s="36"/>
      <c r="J8" s="36"/>
      <c r="K8" s="36"/>
      <c r="L8" s="107"/>
      <c r="S8" s="36"/>
      <c r="T8" s="36"/>
      <c r="U8" s="36"/>
      <c r="V8" s="36"/>
      <c r="W8" s="36"/>
      <c r="X8" s="36"/>
      <c r="Y8" s="36"/>
      <c r="Z8" s="36"/>
      <c r="AA8" s="36"/>
      <c r="AB8" s="36"/>
      <c r="AC8" s="36"/>
      <c r="AD8" s="36"/>
      <c r="AE8" s="36"/>
    </row>
    <row r="9" spans="1:46" s="2" customFormat="1" ht="12" customHeight="1">
      <c r="A9" s="36"/>
      <c r="B9" s="41"/>
      <c r="C9" s="36"/>
      <c r="D9" s="106" t="s">
        <v>18</v>
      </c>
      <c r="E9" s="36"/>
      <c r="F9" s="108" t="s">
        <v>19</v>
      </c>
      <c r="G9" s="36"/>
      <c r="H9" s="36"/>
      <c r="I9" s="106" t="s">
        <v>20</v>
      </c>
      <c r="J9" s="108" t="s">
        <v>21</v>
      </c>
      <c r="K9" s="36"/>
      <c r="L9" s="107"/>
      <c r="S9" s="36"/>
      <c r="T9" s="36"/>
      <c r="U9" s="36"/>
      <c r="V9" s="36"/>
      <c r="W9" s="36"/>
      <c r="X9" s="36"/>
      <c r="Y9" s="36"/>
      <c r="Z9" s="36"/>
      <c r="AA9" s="36"/>
      <c r="AB9" s="36"/>
      <c r="AC9" s="36"/>
      <c r="AD9" s="36"/>
      <c r="AE9" s="36"/>
    </row>
    <row r="10" spans="1:46" s="2" customFormat="1" ht="12" customHeight="1">
      <c r="A10" s="36"/>
      <c r="B10" s="41"/>
      <c r="C10" s="36"/>
      <c r="D10" s="106" t="s">
        <v>22</v>
      </c>
      <c r="E10" s="36"/>
      <c r="F10" s="108" t="s">
        <v>23</v>
      </c>
      <c r="G10" s="36"/>
      <c r="H10" s="36"/>
      <c r="I10" s="106" t="s">
        <v>24</v>
      </c>
      <c r="J10" s="109" t="str">
        <f>'Rekapitulace stavby'!AN8</f>
        <v>17. 7. 2020</v>
      </c>
      <c r="K10" s="36"/>
      <c r="L10" s="107"/>
      <c r="S10" s="36"/>
      <c r="T10" s="36"/>
      <c r="U10" s="36"/>
      <c r="V10" s="36"/>
      <c r="W10" s="36"/>
      <c r="X10" s="36"/>
      <c r="Y10" s="36"/>
      <c r="Z10" s="36"/>
      <c r="AA10" s="36"/>
      <c r="AB10" s="36"/>
      <c r="AC10" s="36"/>
      <c r="AD10" s="36"/>
      <c r="AE10" s="36"/>
    </row>
    <row r="11" spans="1:46" s="2" customFormat="1" ht="21.75" customHeight="1">
      <c r="A11" s="36"/>
      <c r="B11" s="41"/>
      <c r="C11" s="36"/>
      <c r="D11" s="110" t="s">
        <v>26</v>
      </c>
      <c r="E11" s="36"/>
      <c r="F11" s="111" t="s">
        <v>27</v>
      </c>
      <c r="G11" s="36"/>
      <c r="H11" s="36"/>
      <c r="I11" s="110" t="s">
        <v>28</v>
      </c>
      <c r="J11" s="111" t="s">
        <v>29</v>
      </c>
      <c r="K11" s="36"/>
      <c r="L11" s="107"/>
      <c r="S11" s="36"/>
      <c r="T11" s="36"/>
      <c r="U11" s="36"/>
      <c r="V11" s="36"/>
      <c r="W11" s="36"/>
      <c r="X11" s="36"/>
      <c r="Y11" s="36"/>
      <c r="Z11" s="36"/>
      <c r="AA11" s="36"/>
      <c r="AB11" s="36"/>
      <c r="AC11" s="36"/>
      <c r="AD11" s="36"/>
      <c r="AE11" s="36"/>
    </row>
    <row r="12" spans="1:46" s="2" customFormat="1" ht="12" customHeight="1">
      <c r="A12" s="36"/>
      <c r="B12" s="41"/>
      <c r="C12" s="36"/>
      <c r="D12" s="106" t="s">
        <v>30</v>
      </c>
      <c r="E12" s="36"/>
      <c r="F12" s="36"/>
      <c r="G12" s="36"/>
      <c r="H12" s="36"/>
      <c r="I12" s="106" t="s">
        <v>31</v>
      </c>
      <c r="J12" s="108" t="s">
        <v>32</v>
      </c>
      <c r="K12" s="36"/>
      <c r="L12" s="107"/>
      <c r="S12" s="36"/>
      <c r="T12" s="36"/>
      <c r="U12" s="36"/>
      <c r="V12" s="36"/>
      <c r="W12" s="36"/>
      <c r="X12" s="36"/>
      <c r="Y12" s="36"/>
      <c r="Z12" s="36"/>
      <c r="AA12" s="36"/>
      <c r="AB12" s="36"/>
      <c r="AC12" s="36"/>
      <c r="AD12" s="36"/>
      <c r="AE12" s="36"/>
    </row>
    <row r="13" spans="1:46" s="2" customFormat="1" ht="18" customHeight="1">
      <c r="A13" s="36"/>
      <c r="B13" s="41"/>
      <c r="C13" s="36"/>
      <c r="D13" s="36"/>
      <c r="E13" s="108" t="s">
        <v>33</v>
      </c>
      <c r="F13" s="36"/>
      <c r="G13" s="36"/>
      <c r="H13" s="36"/>
      <c r="I13" s="106" t="s">
        <v>34</v>
      </c>
      <c r="J13" s="108" t="s">
        <v>35</v>
      </c>
      <c r="K13" s="36"/>
      <c r="L13" s="107"/>
      <c r="S13" s="36"/>
      <c r="T13" s="36"/>
      <c r="U13" s="36"/>
      <c r="V13" s="36"/>
      <c r="W13" s="36"/>
      <c r="X13" s="36"/>
      <c r="Y13" s="36"/>
      <c r="Z13" s="36"/>
      <c r="AA13" s="36"/>
      <c r="AB13" s="36"/>
      <c r="AC13" s="36"/>
      <c r="AD13" s="36"/>
      <c r="AE13" s="36"/>
    </row>
    <row r="14" spans="1:46" s="2" customFormat="1" ht="6.95" customHeight="1">
      <c r="A14" s="36"/>
      <c r="B14" s="41"/>
      <c r="C14" s="36"/>
      <c r="D14" s="36"/>
      <c r="E14" s="36"/>
      <c r="F14" s="36"/>
      <c r="G14" s="36"/>
      <c r="H14" s="36"/>
      <c r="I14" s="36"/>
      <c r="J14" s="36"/>
      <c r="K14" s="36"/>
      <c r="L14" s="107"/>
      <c r="S14" s="36"/>
      <c r="T14" s="36"/>
      <c r="U14" s="36"/>
      <c r="V14" s="36"/>
      <c r="W14" s="36"/>
      <c r="X14" s="36"/>
      <c r="Y14" s="36"/>
      <c r="Z14" s="36"/>
      <c r="AA14" s="36"/>
      <c r="AB14" s="36"/>
      <c r="AC14" s="36"/>
      <c r="AD14" s="36"/>
      <c r="AE14" s="36"/>
    </row>
    <row r="15" spans="1:46" s="2" customFormat="1" ht="12" customHeight="1">
      <c r="A15" s="36"/>
      <c r="B15" s="41"/>
      <c r="C15" s="36"/>
      <c r="D15" s="106" t="s">
        <v>36</v>
      </c>
      <c r="E15" s="36"/>
      <c r="F15" s="36"/>
      <c r="G15" s="36"/>
      <c r="H15" s="36"/>
      <c r="I15" s="106" t="s">
        <v>31</v>
      </c>
      <c r="J15" s="31" t="str">
        <f>'Rekapitulace stavby'!AN13</f>
        <v>Vyplň údaj</v>
      </c>
      <c r="K15" s="36"/>
      <c r="L15" s="107"/>
      <c r="S15" s="36"/>
      <c r="T15" s="36"/>
      <c r="U15" s="36"/>
      <c r="V15" s="36"/>
      <c r="W15" s="36"/>
      <c r="X15" s="36"/>
      <c r="Y15" s="36"/>
      <c r="Z15" s="36"/>
      <c r="AA15" s="36"/>
      <c r="AB15" s="36"/>
      <c r="AC15" s="36"/>
      <c r="AD15" s="36"/>
      <c r="AE15" s="36"/>
    </row>
    <row r="16" spans="1:46" s="2" customFormat="1" ht="18" customHeight="1">
      <c r="A16" s="36"/>
      <c r="B16" s="41"/>
      <c r="C16" s="36"/>
      <c r="D16" s="36"/>
      <c r="E16" s="368" t="str">
        <f>'Rekapitulace stavby'!E14</f>
        <v>Vyplň údaj</v>
      </c>
      <c r="F16" s="369"/>
      <c r="G16" s="369"/>
      <c r="H16" s="369"/>
      <c r="I16" s="106" t="s">
        <v>34</v>
      </c>
      <c r="J16" s="31" t="str">
        <f>'Rekapitulace stavby'!AN14</f>
        <v>Vyplň údaj</v>
      </c>
      <c r="K16" s="36"/>
      <c r="L16" s="107"/>
      <c r="S16" s="36"/>
      <c r="T16" s="36"/>
      <c r="U16" s="36"/>
      <c r="V16" s="36"/>
      <c r="W16" s="36"/>
      <c r="X16" s="36"/>
      <c r="Y16" s="36"/>
      <c r="Z16" s="36"/>
      <c r="AA16" s="36"/>
      <c r="AB16" s="36"/>
      <c r="AC16" s="36"/>
      <c r="AD16" s="36"/>
      <c r="AE16" s="36"/>
    </row>
    <row r="17" spans="1:31" s="2" customFormat="1" ht="6.95" customHeight="1">
      <c r="A17" s="36"/>
      <c r="B17" s="41"/>
      <c r="C17" s="36"/>
      <c r="D17" s="36"/>
      <c r="E17" s="36"/>
      <c r="F17" s="36"/>
      <c r="G17" s="36"/>
      <c r="H17" s="36"/>
      <c r="I17" s="36"/>
      <c r="J17" s="36"/>
      <c r="K17" s="36"/>
      <c r="L17" s="107"/>
      <c r="S17" s="36"/>
      <c r="T17" s="36"/>
      <c r="U17" s="36"/>
      <c r="V17" s="36"/>
      <c r="W17" s="36"/>
      <c r="X17" s="36"/>
      <c r="Y17" s="36"/>
      <c r="Z17" s="36"/>
      <c r="AA17" s="36"/>
      <c r="AB17" s="36"/>
      <c r="AC17" s="36"/>
      <c r="AD17" s="36"/>
      <c r="AE17" s="36"/>
    </row>
    <row r="18" spans="1:31" s="2" customFormat="1" ht="12" customHeight="1">
      <c r="A18" s="36"/>
      <c r="B18" s="41"/>
      <c r="C18" s="36"/>
      <c r="D18" s="106" t="s">
        <v>38</v>
      </c>
      <c r="E18" s="36"/>
      <c r="F18" s="36"/>
      <c r="G18" s="36"/>
      <c r="H18" s="36"/>
      <c r="I18" s="106" t="s">
        <v>31</v>
      </c>
      <c r="J18" s="108" t="str">
        <f>IF('Rekapitulace stavby'!AN16="","",'Rekapitulace stavby'!AN16)</f>
        <v/>
      </c>
      <c r="K18" s="36"/>
      <c r="L18" s="107"/>
      <c r="S18" s="36"/>
      <c r="T18" s="36"/>
      <c r="U18" s="36"/>
      <c r="V18" s="36"/>
      <c r="W18" s="36"/>
      <c r="X18" s="36"/>
      <c r="Y18" s="36"/>
      <c r="Z18" s="36"/>
      <c r="AA18" s="36"/>
      <c r="AB18" s="36"/>
      <c r="AC18" s="36"/>
      <c r="AD18" s="36"/>
      <c r="AE18" s="36"/>
    </row>
    <row r="19" spans="1:31" s="2" customFormat="1" ht="18" customHeight="1">
      <c r="A19" s="36"/>
      <c r="B19" s="41"/>
      <c r="C19" s="36"/>
      <c r="D19" s="36"/>
      <c r="E19" s="108" t="str">
        <f>IF('Rekapitulace stavby'!E17="","",'Rekapitulace stavby'!E17)</f>
        <v xml:space="preserve"> </v>
      </c>
      <c r="F19" s="36"/>
      <c r="G19" s="36"/>
      <c r="H19" s="36"/>
      <c r="I19" s="106" t="s">
        <v>34</v>
      </c>
      <c r="J19" s="108" t="str">
        <f>IF('Rekapitulace stavby'!AN17="","",'Rekapitulace stavby'!AN17)</f>
        <v/>
      </c>
      <c r="K19" s="36"/>
      <c r="L19" s="107"/>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07"/>
      <c r="S20" s="36"/>
      <c r="T20" s="36"/>
      <c r="U20" s="36"/>
      <c r="V20" s="36"/>
      <c r="W20" s="36"/>
      <c r="X20" s="36"/>
      <c r="Y20" s="36"/>
      <c r="Z20" s="36"/>
      <c r="AA20" s="36"/>
      <c r="AB20" s="36"/>
      <c r="AC20" s="36"/>
      <c r="AD20" s="36"/>
      <c r="AE20" s="36"/>
    </row>
    <row r="21" spans="1:31" s="2" customFormat="1" ht="12" customHeight="1">
      <c r="A21" s="36"/>
      <c r="B21" s="41"/>
      <c r="C21" s="36"/>
      <c r="D21" s="106" t="s">
        <v>41</v>
      </c>
      <c r="E21" s="36"/>
      <c r="F21" s="36"/>
      <c r="G21" s="36"/>
      <c r="H21" s="36"/>
      <c r="I21" s="106" t="s">
        <v>31</v>
      </c>
      <c r="J21" s="108" t="s">
        <v>42</v>
      </c>
      <c r="K21" s="36"/>
      <c r="L21" s="107"/>
      <c r="S21" s="36"/>
      <c r="T21" s="36"/>
      <c r="U21" s="36"/>
      <c r="V21" s="36"/>
      <c r="W21" s="36"/>
      <c r="X21" s="36"/>
      <c r="Y21" s="36"/>
      <c r="Z21" s="36"/>
      <c r="AA21" s="36"/>
      <c r="AB21" s="36"/>
      <c r="AC21" s="36"/>
      <c r="AD21" s="36"/>
      <c r="AE21" s="36"/>
    </row>
    <row r="22" spans="1:31" s="2" customFormat="1" ht="18" customHeight="1">
      <c r="A22" s="36"/>
      <c r="B22" s="41"/>
      <c r="C22" s="36"/>
      <c r="D22" s="36"/>
      <c r="E22" s="108" t="s">
        <v>43</v>
      </c>
      <c r="F22" s="36"/>
      <c r="G22" s="36"/>
      <c r="H22" s="36"/>
      <c r="I22" s="106" t="s">
        <v>34</v>
      </c>
      <c r="J22" s="108" t="s">
        <v>35</v>
      </c>
      <c r="K22" s="36"/>
      <c r="L22" s="107"/>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07"/>
      <c r="S23" s="36"/>
      <c r="T23" s="36"/>
      <c r="U23" s="36"/>
      <c r="V23" s="36"/>
      <c r="W23" s="36"/>
      <c r="X23" s="36"/>
      <c r="Y23" s="36"/>
      <c r="Z23" s="36"/>
      <c r="AA23" s="36"/>
      <c r="AB23" s="36"/>
      <c r="AC23" s="36"/>
      <c r="AD23" s="36"/>
      <c r="AE23" s="36"/>
    </row>
    <row r="24" spans="1:31" s="2" customFormat="1" ht="12" customHeight="1">
      <c r="A24" s="36"/>
      <c r="B24" s="41"/>
      <c r="C24" s="36"/>
      <c r="D24" s="106" t="s">
        <v>44</v>
      </c>
      <c r="E24" s="36"/>
      <c r="F24" s="36"/>
      <c r="G24" s="36"/>
      <c r="H24" s="36"/>
      <c r="I24" s="36"/>
      <c r="J24" s="36"/>
      <c r="K24" s="36"/>
      <c r="L24" s="107"/>
      <c r="S24" s="36"/>
      <c r="T24" s="36"/>
      <c r="U24" s="36"/>
      <c r="V24" s="36"/>
      <c r="W24" s="36"/>
      <c r="X24" s="36"/>
      <c r="Y24" s="36"/>
      <c r="Z24" s="36"/>
      <c r="AA24" s="36"/>
      <c r="AB24" s="36"/>
      <c r="AC24" s="36"/>
      <c r="AD24" s="36"/>
      <c r="AE24" s="36"/>
    </row>
    <row r="25" spans="1:31" s="8" customFormat="1" ht="47.25" customHeight="1">
      <c r="A25" s="112"/>
      <c r="B25" s="113"/>
      <c r="C25" s="112"/>
      <c r="D25" s="112"/>
      <c r="E25" s="370" t="s">
        <v>45</v>
      </c>
      <c r="F25" s="370"/>
      <c r="G25" s="370"/>
      <c r="H25" s="370"/>
      <c r="I25" s="112"/>
      <c r="J25" s="112"/>
      <c r="K25" s="112"/>
      <c r="L25" s="114"/>
      <c r="S25" s="112"/>
      <c r="T25" s="112"/>
      <c r="U25" s="112"/>
      <c r="V25" s="112"/>
      <c r="W25" s="112"/>
      <c r="X25" s="112"/>
      <c r="Y25" s="112"/>
      <c r="Z25" s="112"/>
      <c r="AA25" s="112"/>
      <c r="AB25" s="112"/>
      <c r="AC25" s="112"/>
      <c r="AD25" s="112"/>
      <c r="AE25" s="112"/>
    </row>
    <row r="26" spans="1:31" s="2" customFormat="1" ht="6.95" customHeight="1">
      <c r="A26" s="36"/>
      <c r="B26" s="41"/>
      <c r="C26" s="36"/>
      <c r="D26" s="36"/>
      <c r="E26" s="36"/>
      <c r="F26" s="36"/>
      <c r="G26" s="36"/>
      <c r="H26" s="36"/>
      <c r="I26" s="36"/>
      <c r="J26" s="36"/>
      <c r="K26" s="36"/>
      <c r="L26" s="107"/>
      <c r="S26" s="36"/>
      <c r="T26" s="36"/>
      <c r="U26" s="36"/>
      <c r="V26" s="36"/>
      <c r="W26" s="36"/>
      <c r="X26" s="36"/>
      <c r="Y26" s="36"/>
      <c r="Z26" s="36"/>
      <c r="AA26" s="36"/>
      <c r="AB26" s="36"/>
      <c r="AC26" s="36"/>
      <c r="AD26" s="36"/>
      <c r="AE26" s="36"/>
    </row>
    <row r="27" spans="1:31" s="2" customFormat="1" ht="6.95" customHeight="1">
      <c r="A27" s="36"/>
      <c r="B27" s="41"/>
      <c r="C27" s="36"/>
      <c r="D27" s="115"/>
      <c r="E27" s="115"/>
      <c r="F27" s="115"/>
      <c r="G27" s="115"/>
      <c r="H27" s="115"/>
      <c r="I27" s="115"/>
      <c r="J27" s="115"/>
      <c r="K27" s="115"/>
      <c r="L27" s="107"/>
      <c r="S27" s="36"/>
      <c r="T27" s="36"/>
      <c r="U27" s="36"/>
      <c r="V27" s="36"/>
      <c r="W27" s="36"/>
      <c r="X27" s="36"/>
      <c r="Y27" s="36"/>
      <c r="Z27" s="36"/>
      <c r="AA27" s="36"/>
      <c r="AB27" s="36"/>
      <c r="AC27" s="36"/>
      <c r="AD27" s="36"/>
      <c r="AE27" s="36"/>
    </row>
    <row r="28" spans="1:31" s="2" customFormat="1" ht="25.35" customHeight="1">
      <c r="A28" s="36"/>
      <c r="B28" s="41"/>
      <c r="C28" s="36"/>
      <c r="D28" s="116" t="s">
        <v>46</v>
      </c>
      <c r="E28" s="36"/>
      <c r="F28" s="36"/>
      <c r="G28" s="36"/>
      <c r="H28" s="36"/>
      <c r="I28" s="36"/>
      <c r="J28" s="117">
        <f>ROUND(J77, 2)</f>
        <v>0</v>
      </c>
      <c r="K28" s="36"/>
      <c r="L28" s="107"/>
      <c r="S28" s="36"/>
      <c r="T28" s="36"/>
      <c r="U28" s="36"/>
      <c r="V28" s="36"/>
      <c r="W28" s="36"/>
      <c r="X28" s="36"/>
      <c r="Y28" s="36"/>
      <c r="Z28" s="36"/>
      <c r="AA28" s="36"/>
      <c r="AB28" s="36"/>
      <c r="AC28" s="36"/>
      <c r="AD28" s="36"/>
      <c r="AE28" s="36"/>
    </row>
    <row r="29" spans="1:31" s="2" customFormat="1" ht="6.95" customHeight="1">
      <c r="A29" s="36"/>
      <c r="B29" s="41"/>
      <c r="C29" s="36"/>
      <c r="D29" s="115"/>
      <c r="E29" s="115"/>
      <c r="F29" s="115"/>
      <c r="G29" s="115"/>
      <c r="H29" s="115"/>
      <c r="I29" s="115"/>
      <c r="J29" s="115"/>
      <c r="K29" s="115"/>
      <c r="L29" s="107"/>
      <c r="S29" s="36"/>
      <c r="T29" s="36"/>
      <c r="U29" s="36"/>
      <c r="V29" s="36"/>
      <c r="W29" s="36"/>
      <c r="X29" s="36"/>
      <c r="Y29" s="36"/>
      <c r="Z29" s="36"/>
      <c r="AA29" s="36"/>
      <c r="AB29" s="36"/>
      <c r="AC29" s="36"/>
      <c r="AD29" s="36"/>
      <c r="AE29" s="36"/>
    </row>
    <row r="30" spans="1:31" s="2" customFormat="1" ht="14.45" customHeight="1">
      <c r="A30" s="36"/>
      <c r="B30" s="41"/>
      <c r="C30" s="36"/>
      <c r="D30" s="36"/>
      <c r="E30" s="36"/>
      <c r="F30" s="118" t="s">
        <v>48</v>
      </c>
      <c r="G30" s="36"/>
      <c r="H30" s="36"/>
      <c r="I30" s="118" t="s">
        <v>47</v>
      </c>
      <c r="J30" s="118" t="s">
        <v>49</v>
      </c>
      <c r="K30" s="36"/>
      <c r="L30" s="107"/>
      <c r="S30" s="36"/>
      <c r="T30" s="36"/>
      <c r="U30" s="36"/>
      <c r="V30" s="36"/>
      <c r="W30" s="36"/>
      <c r="X30" s="36"/>
      <c r="Y30" s="36"/>
      <c r="Z30" s="36"/>
      <c r="AA30" s="36"/>
      <c r="AB30" s="36"/>
      <c r="AC30" s="36"/>
      <c r="AD30" s="36"/>
      <c r="AE30" s="36"/>
    </row>
    <row r="31" spans="1:31" s="2" customFormat="1" ht="14.45" customHeight="1">
      <c r="A31" s="36"/>
      <c r="B31" s="41"/>
      <c r="C31" s="36"/>
      <c r="D31" s="119" t="s">
        <v>50</v>
      </c>
      <c r="E31" s="106" t="s">
        <v>51</v>
      </c>
      <c r="F31" s="120">
        <f>ROUND((SUM(BE77:BE94)),  2)</f>
        <v>0</v>
      </c>
      <c r="G31" s="36"/>
      <c r="H31" s="36"/>
      <c r="I31" s="121">
        <v>0.21</v>
      </c>
      <c r="J31" s="120">
        <f>ROUND(((SUM(BE77:BE94))*I31),  2)</f>
        <v>0</v>
      </c>
      <c r="K31" s="36"/>
      <c r="L31" s="107"/>
      <c r="S31" s="36"/>
      <c r="T31" s="36"/>
      <c r="U31" s="36"/>
      <c r="V31" s="36"/>
      <c r="W31" s="36"/>
      <c r="X31" s="36"/>
      <c r="Y31" s="36"/>
      <c r="Z31" s="36"/>
      <c r="AA31" s="36"/>
      <c r="AB31" s="36"/>
      <c r="AC31" s="36"/>
      <c r="AD31" s="36"/>
      <c r="AE31" s="36"/>
    </row>
    <row r="32" spans="1:31" s="2" customFormat="1" ht="14.45" customHeight="1">
      <c r="A32" s="36"/>
      <c r="B32" s="41"/>
      <c r="C32" s="36"/>
      <c r="D32" s="36"/>
      <c r="E32" s="106" t="s">
        <v>52</v>
      </c>
      <c r="F32" s="120">
        <f>ROUND((SUM(BF77:BF94)),  2)</f>
        <v>0</v>
      </c>
      <c r="G32" s="36"/>
      <c r="H32" s="36"/>
      <c r="I32" s="121">
        <v>0.15</v>
      </c>
      <c r="J32" s="120">
        <f>ROUND(((SUM(BF77:BF94))*I32),  2)</f>
        <v>0</v>
      </c>
      <c r="K32" s="36"/>
      <c r="L32" s="107"/>
      <c r="S32" s="36"/>
      <c r="T32" s="36"/>
      <c r="U32" s="36"/>
      <c r="V32" s="36"/>
      <c r="W32" s="36"/>
      <c r="X32" s="36"/>
      <c r="Y32" s="36"/>
      <c r="Z32" s="36"/>
      <c r="AA32" s="36"/>
      <c r="AB32" s="36"/>
      <c r="AC32" s="36"/>
      <c r="AD32" s="36"/>
      <c r="AE32" s="36"/>
    </row>
    <row r="33" spans="1:31" s="2" customFormat="1" ht="14.45" hidden="1" customHeight="1">
      <c r="A33" s="36"/>
      <c r="B33" s="41"/>
      <c r="C33" s="36"/>
      <c r="D33" s="36"/>
      <c r="E33" s="106" t="s">
        <v>53</v>
      </c>
      <c r="F33" s="120">
        <f>ROUND((SUM(BG77:BG94)),  2)</f>
        <v>0</v>
      </c>
      <c r="G33" s="36"/>
      <c r="H33" s="36"/>
      <c r="I33" s="121">
        <v>0.21</v>
      </c>
      <c r="J33" s="120">
        <f>0</f>
        <v>0</v>
      </c>
      <c r="K33" s="36"/>
      <c r="L33" s="107"/>
      <c r="S33" s="36"/>
      <c r="T33" s="36"/>
      <c r="U33" s="36"/>
      <c r="V33" s="36"/>
      <c r="W33" s="36"/>
      <c r="X33" s="36"/>
      <c r="Y33" s="36"/>
      <c r="Z33" s="36"/>
      <c r="AA33" s="36"/>
      <c r="AB33" s="36"/>
      <c r="AC33" s="36"/>
      <c r="AD33" s="36"/>
      <c r="AE33" s="36"/>
    </row>
    <row r="34" spans="1:31" s="2" customFormat="1" ht="14.45" hidden="1" customHeight="1">
      <c r="A34" s="36"/>
      <c r="B34" s="41"/>
      <c r="C34" s="36"/>
      <c r="D34" s="36"/>
      <c r="E34" s="106" t="s">
        <v>54</v>
      </c>
      <c r="F34" s="120">
        <f>ROUND((SUM(BH77:BH94)),  2)</f>
        <v>0</v>
      </c>
      <c r="G34" s="36"/>
      <c r="H34" s="36"/>
      <c r="I34" s="121">
        <v>0.15</v>
      </c>
      <c r="J34" s="120">
        <f>0</f>
        <v>0</v>
      </c>
      <c r="K34" s="36"/>
      <c r="L34" s="107"/>
      <c r="S34" s="36"/>
      <c r="T34" s="36"/>
      <c r="U34" s="36"/>
      <c r="V34" s="36"/>
      <c r="W34" s="36"/>
      <c r="X34" s="36"/>
      <c r="Y34" s="36"/>
      <c r="Z34" s="36"/>
      <c r="AA34" s="36"/>
      <c r="AB34" s="36"/>
      <c r="AC34" s="36"/>
      <c r="AD34" s="36"/>
      <c r="AE34" s="36"/>
    </row>
    <row r="35" spans="1:31" s="2" customFormat="1" ht="14.45" hidden="1" customHeight="1">
      <c r="A35" s="36"/>
      <c r="B35" s="41"/>
      <c r="C35" s="36"/>
      <c r="D35" s="36"/>
      <c r="E35" s="106" t="s">
        <v>55</v>
      </c>
      <c r="F35" s="120">
        <f>ROUND((SUM(BI77:BI94)),  2)</f>
        <v>0</v>
      </c>
      <c r="G35" s="36"/>
      <c r="H35" s="36"/>
      <c r="I35" s="121">
        <v>0</v>
      </c>
      <c r="J35" s="120">
        <f>0</f>
        <v>0</v>
      </c>
      <c r="K35" s="36"/>
      <c r="L35" s="107"/>
      <c r="S35" s="36"/>
      <c r="T35" s="36"/>
      <c r="U35" s="36"/>
      <c r="V35" s="36"/>
      <c r="W35" s="36"/>
      <c r="X35" s="36"/>
      <c r="Y35" s="36"/>
      <c r="Z35" s="36"/>
      <c r="AA35" s="36"/>
      <c r="AB35" s="36"/>
      <c r="AC35" s="36"/>
      <c r="AD35" s="36"/>
      <c r="AE35" s="36"/>
    </row>
    <row r="36" spans="1:31" s="2" customFormat="1" ht="6.95" customHeight="1">
      <c r="A36" s="36"/>
      <c r="B36" s="41"/>
      <c r="C36" s="36"/>
      <c r="D36" s="36"/>
      <c r="E36" s="36"/>
      <c r="F36" s="36"/>
      <c r="G36" s="36"/>
      <c r="H36" s="36"/>
      <c r="I36" s="36"/>
      <c r="J36" s="36"/>
      <c r="K36" s="36"/>
      <c r="L36" s="107"/>
      <c r="S36" s="36"/>
      <c r="T36" s="36"/>
      <c r="U36" s="36"/>
      <c r="V36" s="36"/>
      <c r="W36" s="36"/>
      <c r="X36" s="36"/>
      <c r="Y36" s="36"/>
      <c r="Z36" s="36"/>
      <c r="AA36" s="36"/>
      <c r="AB36" s="36"/>
      <c r="AC36" s="36"/>
      <c r="AD36" s="36"/>
      <c r="AE36" s="36"/>
    </row>
    <row r="37" spans="1:31" s="2" customFormat="1" ht="25.35" customHeight="1">
      <c r="A37" s="36"/>
      <c r="B37" s="41"/>
      <c r="C37" s="122"/>
      <c r="D37" s="123" t="s">
        <v>56</v>
      </c>
      <c r="E37" s="124"/>
      <c r="F37" s="124"/>
      <c r="G37" s="125" t="s">
        <v>57</v>
      </c>
      <c r="H37" s="126" t="s">
        <v>58</v>
      </c>
      <c r="I37" s="124"/>
      <c r="J37" s="127">
        <f>SUM(J28:J35)</f>
        <v>0</v>
      </c>
      <c r="K37" s="128"/>
      <c r="L37" s="107"/>
      <c r="S37" s="36"/>
      <c r="T37" s="36"/>
      <c r="U37" s="36"/>
      <c r="V37" s="36"/>
      <c r="W37" s="36"/>
      <c r="X37" s="36"/>
      <c r="Y37" s="36"/>
      <c r="Z37" s="36"/>
      <c r="AA37" s="36"/>
      <c r="AB37" s="36"/>
      <c r="AC37" s="36"/>
      <c r="AD37" s="36"/>
      <c r="AE37" s="36"/>
    </row>
    <row r="38" spans="1:31" s="2" customFormat="1" ht="14.45" customHeight="1">
      <c r="A38" s="36"/>
      <c r="B38" s="129"/>
      <c r="C38" s="130"/>
      <c r="D38" s="130"/>
      <c r="E38" s="130"/>
      <c r="F38" s="130"/>
      <c r="G38" s="130"/>
      <c r="H38" s="130"/>
      <c r="I38" s="130"/>
      <c r="J38" s="130"/>
      <c r="K38" s="130"/>
      <c r="L38" s="107"/>
      <c r="S38" s="36"/>
      <c r="T38" s="36"/>
      <c r="U38" s="36"/>
      <c r="V38" s="36"/>
      <c r="W38" s="36"/>
      <c r="X38" s="36"/>
      <c r="Y38" s="36"/>
      <c r="Z38" s="36"/>
      <c r="AA38" s="36"/>
      <c r="AB38" s="36"/>
      <c r="AC38" s="36"/>
      <c r="AD38" s="36"/>
      <c r="AE38" s="36"/>
    </row>
    <row r="42" spans="1:31" s="2" customFormat="1" ht="6.95" customHeight="1">
      <c r="A42" s="36"/>
      <c r="B42" s="131"/>
      <c r="C42" s="132"/>
      <c r="D42" s="132"/>
      <c r="E42" s="132"/>
      <c r="F42" s="132"/>
      <c r="G42" s="132"/>
      <c r="H42" s="132"/>
      <c r="I42" s="132"/>
      <c r="J42" s="132"/>
      <c r="K42" s="132"/>
      <c r="L42" s="107"/>
      <c r="S42" s="36"/>
      <c r="T42" s="36"/>
      <c r="U42" s="36"/>
      <c r="V42" s="36"/>
      <c r="W42" s="36"/>
      <c r="X42" s="36"/>
      <c r="Y42" s="36"/>
      <c r="Z42" s="36"/>
      <c r="AA42" s="36"/>
      <c r="AB42" s="36"/>
      <c r="AC42" s="36"/>
      <c r="AD42" s="36"/>
      <c r="AE42" s="36"/>
    </row>
    <row r="43" spans="1:31" s="2" customFormat="1" ht="24.95" customHeight="1">
      <c r="A43" s="36"/>
      <c r="B43" s="37"/>
      <c r="C43" s="24" t="s">
        <v>118</v>
      </c>
      <c r="D43" s="38"/>
      <c r="E43" s="38"/>
      <c r="F43" s="38"/>
      <c r="G43" s="38"/>
      <c r="H43" s="38"/>
      <c r="I43" s="38"/>
      <c r="J43" s="38"/>
      <c r="K43" s="38"/>
      <c r="L43" s="107"/>
      <c r="S43" s="36"/>
      <c r="T43" s="36"/>
      <c r="U43" s="36"/>
      <c r="V43" s="36"/>
      <c r="W43" s="36"/>
      <c r="X43" s="36"/>
      <c r="Y43" s="36"/>
      <c r="Z43" s="36"/>
      <c r="AA43" s="36"/>
      <c r="AB43" s="36"/>
      <c r="AC43" s="36"/>
      <c r="AD43" s="36"/>
      <c r="AE43" s="36"/>
    </row>
    <row r="44" spans="1:31" s="2" customFormat="1" ht="6.95" customHeight="1">
      <c r="A44" s="36"/>
      <c r="B44" s="37"/>
      <c r="C44" s="38"/>
      <c r="D44" s="38"/>
      <c r="E44" s="38"/>
      <c r="F44" s="38"/>
      <c r="G44" s="38"/>
      <c r="H44" s="38"/>
      <c r="I44" s="38"/>
      <c r="J44" s="38"/>
      <c r="K44" s="38"/>
      <c r="L44" s="107"/>
      <c r="S44" s="36"/>
      <c r="T44" s="36"/>
      <c r="U44" s="36"/>
      <c r="V44" s="36"/>
      <c r="W44" s="36"/>
      <c r="X44" s="36"/>
      <c r="Y44" s="36"/>
      <c r="Z44" s="36"/>
      <c r="AA44" s="36"/>
      <c r="AB44" s="36"/>
      <c r="AC44" s="36"/>
      <c r="AD44" s="36"/>
      <c r="AE44" s="36"/>
    </row>
    <row r="45" spans="1:31" s="2" customFormat="1" ht="12" customHeight="1">
      <c r="A45" s="36"/>
      <c r="B45" s="37"/>
      <c r="C45" s="30" t="s">
        <v>16</v>
      </c>
      <c r="D45" s="38"/>
      <c r="E45" s="38"/>
      <c r="F45" s="38"/>
      <c r="G45" s="38"/>
      <c r="H45" s="38"/>
      <c r="I45" s="38"/>
      <c r="J45" s="38"/>
      <c r="K45" s="38"/>
      <c r="L45" s="107"/>
      <c r="S45" s="36"/>
      <c r="T45" s="36"/>
      <c r="U45" s="36"/>
      <c r="V45" s="36"/>
      <c r="W45" s="36"/>
      <c r="X45" s="36"/>
      <c r="Y45" s="36"/>
      <c r="Z45" s="36"/>
      <c r="AA45" s="36"/>
      <c r="AB45" s="36"/>
      <c r="AC45" s="36"/>
      <c r="AD45" s="36"/>
      <c r="AE45" s="36"/>
    </row>
    <row r="46" spans="1:31" s="2" customFormat="1" ht="16.5" customHeight="1">
      <c r="A46" s="36"/>
      <c r="B46" s="37"/>
      <c r="C46" s="38"/>
      <c r="D46" s="38"/>
      <c r="E46" s="330" t="str">
        <f>E7</f>
        <v>Úprava objektu Radniční č.p.13 na kancelářské prostory,Frýdek-Místek</v>
      </c>
      <c r="F46" s="371"/>
      <c r="G46" s="371"/>
      <c r="H46" s="371"/>
      <c r="I46" s="38"/>
      <c r="J46" s="38"/>
      <c r="K46" s="38"/>
      <c r="L46" s="107"/>
      <c r="S46" s="36"/>
      <c r="T46" s="36"/>
      <c r="U46" s="36"/>
      <c r="V46" s="36"/>
      <c r="W46" s="36"/>
      <c r="X46" s="36"/>
      <c r="Y46" s="36"/>
      <c r="Z46" s="36"/>
      <c r="AA46" s="36"/>
      <c r="AB46" s="36"/>
      <c r="AC46" s="36"/>
      <c r="AD46" s="36"/>
      <c r="AE46" s="36"/>
    </row>
    <row r="47" spans="1:31" s="2" customFormat="1" ht="6.95" customHeight="1">
      <c r="A47" s="36"/>
      <c r="B47" s="37"/>
      <c r="C47" s="38"/>
      <c r="D47" s="38"/>
      <c r="E47" s="38"/>
      <c r="F47" s="38"/>
      <c r="G47" s="38"/>
      <c r="H47" s="38"/>
      <c r="I47" s="38"/>
      <c r="J47" s="38"/>
      <c r="K47" s="38"/>
      <c r="L47" s="107"/>
      <c r="S47" s="36"/>
      <c r="T47" s="36"/>
      <c r="U47" s="36"/>
      <c r="V47" s="36"/>
      <c r="W47" s="36"/>
      <c r="X47" s="36"/>
      <c r="Y47" s="36"/>
      <c r="Z47" s="36"/>
      <c r="AA47" s="36"/>
      <c r="AB47" s="36"/>
      <c r="AC47" s="36"/>
      <c r="AD47" s="36"/>
      <c r="AE47" s="36"/>
    </row>
    <row r="48" spans="1:31" s="2" customFormat="1" ht="12" customHeight="1">
      <c r="A48" s="36"/>
      <c r="B48" s="37"/>
      <c r="C48" s="30" t="s">
        <v>22</v>
      </c>
      <c r="D48" s="38"/>
      <c r="E48" s="38"/>
      <c r="F48" s="28" t="str">
        <f>F10</f>
        <v xml:space="preserve">Frýdek-Místek </v>
      </c>
      <c r="G48" s="38"/>
      <c r="H48" s="38"/>
      <c r="I48" s="30" t="s">
        <v>24</v>
      </c>
      <c r="J48" s="61" t="str">
        <f>IF(J10="","",J10)</f>
        <v>17. 7. 2020</v>
      </c>
      <c r="K48" s="38"/>
      <c r="L48" s="107"/>
      <c r="S48" s="36"/>
      <c r="T48" s="36"/>
      <c r="U48" s="36"/>
      <c r="V48" s="36"/>
      <c r="W48" s="36"/>
      <c r="X48" s="36"/>
      <c r="Y48" s="36"/>
      <c r="Z48" s="36"/>
      <c r="AA48" s="36"/>
      <c r="AB48" s="36"/>
      <c r="AC48" s="36"/>
      <c r="AD48" s="36"/>
      <c r="AE48" s="36"/>
    </row>
    <row r="49" spans="1:47" s="2" customFormat="1" ht="6.95" customHeight="1">
      <c r="A49" s="36"/>
      <c r="B49" s="37"/>
      <c r="C49" s="38"/>
      <c r="D49" s="38"/>
      <c r="E49" s="38"/>
      <c r="F49" s="38"/>
      <c r="G49" s="38"/>
      <c r="H49" s="38"/>
      <c r="I49" s="38"/>
      <c r="J49" s="38"/>
      <c r="K49" s="38"/>
      <c r="L49" s="107"/>
      <c r="S49" s="36"/>
      <c r="T49" s="36"/>
      <c r="U49" s="36"/>
      <c r="V49" s="36"/>
      <c r="W49" s="36"/>
      <c r="X49" s="36"/>
      <c r="Y49" s="36"/>
      <c r="Z49" s="36"/>
      <c r="AA49" s="36"/>
      <c r="AB49" s="36"/>
      <c r="AC49" s="36"/>
      <c r="AD49" s="36"/>
      <c r="AE49" s="36"/>
    </row>
    <row r="50" spans="1:47" s="2" customFormat="1" ht="15.2" customHeight="1">
      <c r="A50" s="36"/>
      <c r="B50" s="37"/>
      <c r="C50" s="30" t="s">
        <v>30</v>
      </c>
      <c r="D50" s="38"/>
      <c r="E50" s="38"/>
      <c r="F50" s="28" t="str">
        <f>E13</f>
        <v xml:space="preserve">Statutární město Frýdek-Místek </v>
      </c>
      <c r="G50" s="38"/>
      <c r="H50" s="38"/>
      <c r="I50" s="30" t="s">
        <v>38</v>
      </c>
      <c r="J50" s="34" t="str">
        <f>E19</f>
        <v xml:space="preserve"> </v>
      </c>
      <c r="K50" s="38"/>
      <c r="L50" s="107"/>
      <c r="S50" s="36"/>
      <c r="T50" s="36"/>
      <c r="U50" s="36"/>
      <c r="V50" s="36"/>
      <c r="W50" s="36"/>
      <c r="X50" s="36"/>
      <c r="Y50" s="36"/>
      <c r="Z50" s="36"/>
      <c r="AA50" s="36"/>
      <c r="AB50" s="36"/>
      <c r="AC50" s="36"/>
      <c r="AD50" s="36"/>
      <c r="AE50" s="36"/>
    </row>
    <row r="51" spans="1:47" s="2" customFormat="1" ht="15.2" customHeight="1">
      <c r="A51" s="36"/>
      <c r="B51" s="37"/>
      <c r="C51" s="30" t="s">
        <v>36</v>
      </c>
      <c r="D51" s="38"/>
      <c r="E51" s="38"/>
      <c r="F51" s="28" t="str">
        <f>IF(E16="","",E16)</f>
        <v>Vyplň údaj</v>
      </c>
      <c r="G51" s="38"/>
      <c r="H51" s="38"/>
      <c r="I51" s="30" t="s">
        <v>41</v>
      </c>
      <c r="J51" s="34" t="str">
        <f>E22</f>
        <v xml:space="preserve">Lenka Jerakasová </v>
      </c>
      <c r="K51" s="38"/>
      <c r="L51" s="107"/>
      <c r="S51" s="36"/>
      <c r="T51" s="36"/>
      <c r="U51" s="36"/>
      <c r="V51" s="36"/>
      <c r="W51" s="36"/>
      <c r="X51" s="36"/>
      <c r="Y51" s="36"/>
      <c r="Z51" s="36"/>
      <c r="AA51" s="36"/>
      <c r="AB51" s="36"/>
      <c r="AC51" s="36"/>
      <c r="AD51" s="36"/>
      <c r="AE51" s="36"/>
    </row>
    <row r="52" spans="1:47" s="2" customFormat="1" ht="10.35" customHeight="1">
      <c r="A52" s="36"/>
      <c r="B52" s="37"/>
      <c r="C52" s="38"/>
      <c r="D52" s="38"/>
      <c r="E52" s="38"/>
      <c r="F52" s="38"/>
      <c r="G52" s="38"/>
      <c r="H52" s="38"/>
      <c r="I52" s="38"/>
      <c r="J52" s="38"/>
      <c r="K52" s="38"/>
      <c r="L52" s="107"/>
      <c r="S52" s="36"/>
      <c r="T52" s="36"/>
      <c r="U52" s="36"/>
      <c r="V52" s="36"/>
      <c r="W52" s="36"/>
      <c r="X52" s="36"/>
      <c r="Y52" s="36"/>
      <c r="Z52" s="36"/>
      <c r="AA52" s="36"/>
      <c r="AB52" s="36"/>
      <c r="AC52" s="36"/>
      <c r="AD52" s="36"/>
      <c r="AE52" s="36"/>
    </row>
    <row r="53" spans="1:47" s="2" customFormat="1" ht="29.25" customHeight="1">
      <c r="A53" s="36"/>
      <c r="B53" s="37"/>
      <c r="C53" s="133" t="s">
        <v>119</v>
      </c>
      <c r="D53" s="134"/>
      <c r="E53" s="134"/>
      <c r="F53" s="134"/>
      <c r="G53" s="134"/>
      <c r="H53" s="134"/>
      <c r="I53" s="134"/>
      <c r="J53" s="135" t="s">
        <v>120</v>
      </c>
      <c r="K53" s="134"/>
      <c r="L53" s="107"/>
      <c r="S53" s="36"/>
      <c r="T53" s="36"/>
      <c r="U53" s="36"/>
      <c r="V53" s="36"/>
      <c r="W53" s="36"/>
      <c r="X53" s="36"/>
      <c r="Y53" s="36"/>
      <c r="Z53" s="36"/>
      <c r="AA53" s="36"/>
      <c r="AB53" s="36"/>
      <c r="AC53" s="36"/>
      <c r="AD53" s="36"/>
      <c r="AE53" s="36"/>
    </row>
    <row r="54" spans="1:47" s="2" customFormat="1" ht="10.35" customHeight="1">
      <c r="A54" s="36"/>
      <c r="B54" s="37"/>
      <c r="C54" s="38"/>
      <c r="D54" s="38"/>
      <c r="E54" s="38"/>
      <c r="F54" s="38"/>
      <c r="G54" s="38"/>
      <c r="H54" s="38"/>
      <c r="I54" s="38"/>
      <c r="J54" s="38"/>
      <c r="K54" s="38"/>
      <c r="L54" s="107"/>
      <c r="S54" s="36"/>
      <c r="T54" s="36"/>
      <c r="U54" s="36"/>
      <c r="V54" s="36"/>
      <c r="W54" s="36"/>
      <c r="X54" s="36"/>
      <c r="Y54" s="36"/>
      <c r="Z54" s="36"/>
      <c r="AA54" s="36"/>
      <c r="AB54" s="36"/>
      <c r="AC54" s="36"/>
      <c r="AD54" s="36"/>
      <c r="AE54" s="36"/>
    </row>
    <row r="55" spans="1:47" s="2" customFormat="1" ht="22.9" customHeight="1">
      <c r="A55" s="36"/>
      <c r="B55" s="37"/>
      <c r="C55" s="136" t="s">
        <v>78</v>
      </c>
      <c r="D55" s="38"/>
      <c r="E55" s="38"/>
      <c r="F55" s="38"/>
      <c r="G55" s="38"/>
      <c r="H55" s="38"/>
      <c r="I55" s="38"/>
      <c r="J55" s="79">
        <f>J77</f>
        <v>0</v>
      </c>
      <c r="K55" s="38"/>
      <c r="L55" s="107"/>
      <c r="S55" s="36"/>
      <c r="T55" s="36"/>
      <c r="U55" s="36"/>
      <c r="V55" s="36"/>
      <c r="W55" s="36"/>
      <c r="X55" s="36"/>
      <c r="Y55" s="36"/>
      <c r="Z55" s="36"/>
      <c r="AA55" s="36"/>
      <c r="AB55" s="36"/>
      <c r="AC55" s="36"/>
      <c r="AD55" s="36"/>
      <c r="AE55" s="36"/>
      <c r="AU55" s="18" t="s">
        <v>121</v>
      </c>
    </row>
    <row r="56" spans="1:47" s="9" customFormat="1" ht="24.95" customHeight="1">
      <c r="B56" s="137"/>
      <c r="C56" s="138"/>
      <c r="D56" s="139" t="s">
        <v>122</v>
      </c>
      <c r="E56" s="140"/>
      <c r="F56" s="140"/>
      <c r="G56" s="140"/>
      <c r="H56" s="140"/>
      <c r="I56" s="140"/>
      <c r="J56" s="141">
        <f>J78</f>
        <v>0</v>
      </c>
      <c r="K56" s="138"/>
      <c r="L56" s="142"/>
    </row>
    <row r="57" spans="1:47" s="10" customFormat="1" ht="19.899999999999999" customHeight="1">
      <c r="B57" s="143"/>
      <c r="C57" s="144"/>
      <c r="D57" s="145" t="s">
        <v>123</v>
      </c>
      <c r="E57" s="146"/>
      <c r="F57" s="146"/>
      <c r="G57" s="146"/>
      <c r="H57" s="146"/>
      <c r="I57" s="146"/>
      <c r="J57" s="147">
        <f>J79</f>
        <v>0</v>
      </c>
      <c r="K57" s="144"/>
      <c r="L57" s="148"/>
    </row>
    <row r="58" spans="1:47" s="10" customFormat="1" ht="19.899999999999999" customHeight="1">
      <c r="B58" s="143"/>
      <c r="C58" s="144"/>
      <c r="D58" s="145" t="s">
        <v>124</v>
      </c>
      <c r="E58" s="146"/>
      <c r="F58" s="146"/>
      <c r="G58" s="146"/>
      <c r="H58" s="146"/>
      <c r="I58" s="146"/>
      <c r="J58" s="147">
        <f>J85</f>
        <v>0</v>
      </c>
      <c r="K58" s="144"/>
      <c r="L58" s="148"/>
    </row>
    <row r="59" spans="1:47" s="10" customFormat="1" ht="19.899999999999999" customHeight="1">
      <c r="B59" s="143"/>
      <c r="C59" s="144"/>
      <c r="D59" s="145" t="s">
        <v>125</v>
      </c>
      <c r="E59" s="146"/>
      <c r="F59" s="146"/>
      <c r="G59" s="146"/>
      <c r="H59" s="146"/>
      <c r="I59" s="146"/>
      <c r="J59" s="147">
        <f>J93</f>
        <v>0</v>
      </c>
      <c r="K59" s="144"/>
      <c r="L59" s="148"/>
    </row>
    <row r="60" spans="1:47" s="2" customFormat="1" ht="21.75" customHeight="1">
      <c r="A60" s="36"/>
      <c r="B60" s="37"/>
      <c r="C60" s="38"/>
      <c r="D60" s="38"/>
      <c r="E60" s="38"/>
      <c r="F60" s="38"/>
      <c r="G60" s="38"/>
      <c r="H60" s="38"/>
      <c r="I60" s="38"/>
      <c r="J60" s="38"/>
      <c r="K60" s="38"/>
      <c r="L60" s="107"/>
      <c r="S60" s="36"/>
      <c r="T60" s="36"/>
      <c r="U60" s="36"/>
      <c r="V60" s="36"/>
      <c r="W60" s="36"/>
      <c r="X60" s="36"/>
      <c r="Y60" s="36"/>
      <c r="Z60" s="36"/>
      <c r="AA60" s="36"/>
      <c r="AB60" s="36"/>
      <c r="AC60" s="36"/>
      <c r="AD60" s="36"/>
      <c r="AE60" s="36"/>
    </row>
    <row r="61" spans="1:47" s="2" customFormat="1" ht="6.95" customHeight="1">
      <c r="A61" s="36"/>
      <c r="B61" s="49"/>
      <c r="C61" s="50"/>
      <c r="D61" s="50"/>
      <c r="E61" s="50"/>
      <c r="F61" s="50"/>
      <c r="G61" s="50"/>
      <c r="H61" s="50"/>
      <c r="I61" s="50"/>
      <c r="J61" s="50"/>
      <c r="K61" s="50"/>
      <c r="L61" s="107"/>
      <c r="S61" s="36"/>
      <c r="T61" s="36"/>
      <c r="U61" s="36"/>
      <c r="V61" s="36"/>
      <c r="W61" s="36"/>
      <c r="X61" s="36"/>
      <c r="Y61" s="36"/>
      <c r="Z61" s="36"/>
      <c r="AA61" s="36"/>
      <c r="AB61" s="36"/>
      <c r="AC61" s="36"/>
      <c r="AD61" s="36"/>
      <c r="AE61" s="36"/>
    </row>
    <row r="65" spans="1:65" s="2" customFormat="1" ht="6.95" customHeight="1">
      <c r="A65" s="36"/>
      <c r="B65" s="51"/>
      <c r="C65" s="52"/>
      <c r="D65" s="52"/>
      <c r="E65" s="52"/>
      <c r="F65" s="52"/>
      <c r="G65" s="52"/>
      <c r="H65" s="52"/>
      <c r="I65" s="52"/>
      <c r="J65" s="52"/>
      <c r="K65" s="52"/>
      <c r="L65" s="107"/>
      <c r="S65" s="36"/>
      <c r="T65" s="36"/>
      <c r="U65" s="36"/>
      <c r="V65" s="36"/>
      <c r="W65" s="36"/>
      <c r="X65" s="36"/>
      <c r="Y65" s="36"/>
      <c r="Z65" s="36"/>
      <c r="AA65" s="36"/>
      <c r="AB65" s="36"/>
      <c r="AC65" s="36"/>
      <c r="AD65" s="36"/>
      <c r="AE65" s="36"/>
    </row>
    <row r="66" spans="1:65" s="2" customFormat="1" ht="24.95" customHeight="1">
      <c r="A66" s="36"/>
      <c r="B66" s="37"/>
      <c r="C66" s="24" t="s">
        <v>126</v>
      </c>
      <c r="D66" s="38"/>
      <c r="E66" s="38"/>
      <c r="F66" s="38"/>
      <c r="G66" s="38"/>
      <c r="H66" s="38"/>
      <c r="I66" s="38"/>
      <c r="J66" s="38"/>
      <c r="K66" s="38"/>
      <c r="L66" s="107"/>
      <c r="S66" s="36"/>
      <c r="T66" s="36"/>
      <c r="U66" s="36"/>
      <c r="V66" s="36"/>
      <c r="W66" s="36"/>
      <c r="X66" s="36"/>
      <c r="Y66" s="36"/>
      <c r="Z66" s="36"/>
      <c r="AA66" s="36"/>
      <c r="AB66" s="36"/>
      <c r="AC66" s="36"/>
      <c r="AD66" s="36"/>
      <c r="AE66" s="36"/>
    </row>
    <row r="67" spans="1:65" s="2" customFormat="1" ht="6.95" customHeight="1">
      <c r="A67" s="36"/>
      <c r="B67" s="37"/>
      <c r="C67" s="38"/>
      <c r="D67" s="38"/>
      <c r="E67" s="38"/>
      <c r="F67" s="38"/>
      <c r="G67" s="38"/>
      <c r="H67" s="38"/>
      <c r="I67" s="38"/>
      <c r="J67" s="38"/>
      <c r="K67" s="38"/>
      <c r="L67" s="107"/>
      <c r="S67" s="36"/>
      <c r="T67" s="36"/>
      <c r="U67" s="36"/>
      <c r="V67" s="36"/>
      <c r="W67" s="36"/>
      <c r="X67" s="36"/>
      <c r="Y67" s="36"/>
      <c r="Z67" s="36"/>
      <c r="AA67" s="36"/>
      <c r="AB67" s="36"/>
      <c r="AC67" s="36"/>
      <c r="AD67" s="36"/>
      <c r="AE67" s="36"/>
    </row>
    <row r="68" spans="1:65" s="2" customFormat="1" ht="12" customHeight="1">
      <c r="A68" s="36"/>
      <c r="B68" s="37"/>
      <c r="C68" s="30" t="s">
        <v>16</v>
      </c>
      <c r="D68" s="38"/>
      <c r="E68" s="38"/>
      <c r="F68" s="38"/>
      <c r="G68" s="38"/>
      <c r="H68" s="38"/>
      <c r="I68" s="38"/>
      <c r="J68" s="38"/>
      <c r="K68" s="38"/>
      <c r="L68" s="107"/>
      <c r="S68" s="36"/>
      <c r="T68" s="36"/>
      <c r="U68" s="36"/>
      <c r="V68" s="36"/>
      <c r="W68" s="36"/>
      <c r="X68" s="36"/>
      <c r="Y68" s="36"/>
      <c r="Z68" s="36"/>
      <c r="AA68" s="36"/>
      <c r="AB68" s="36"/>
      <c r="AC68" s="36"/>
      <c r="AD68" s="36"/>
      <c r="AE68" s="36"/>
    </row>
    <row r="69" spans="1:65" s="2" customFormat="1" ht="16.5" customHeight="1">
      <c r="A69" s="36"/>
      <c r="B69" s="37"/>
      <c r="C69" s="38"/>
      <c r="D69" s="38"/>
      <c r="E69" s="330" t="str">
        <f>E7</f>
        <v>Úprava objektu Radniční č.p.13 na kancelářské prostory,Frýdek-Místek</v>
      </c>
      <c r="F69" s="371"/>
      <c r="G69" s="371"/>
      <c r="H69" s="371"/>
      <c r="I69" s="38"/>
      <c r="J69" s="38"/>
      <c r="K69" s="38"/>
      <c r="L69" s="107"/>
      <c r="S69" s="36"/>
      <c r="T69" s="36"/>
      <c r="U69" s="36"/>
      <c r="V69" s="36"/>
      <c r="W69" s="36"/>
      <c r="X69" s="36"/>
      <c r="Y69" s="36"/>
      <c r="Z69" s="36"/>
      <c r="AA69" s="36"/>
      <c r="AB69" s="36"/>
      <c r="AC69" s="36"/>
      <c r="AD69" s="36"/>
      <c r="AE69" s="36"/>
    </row>
    <row r="70" spans="1:65" s="2" customFormat="1" ht="6.95" customHeight="1">
      <c r="A70" s="36"/>
      <c r="B70" s="37"/>
      <c r="C70" s="38"/>
      <c r="D70" s="38"/>
      <c r="E70" s="38"/>
      <c r="F70" s="38"/>
      <c r="G70" s="38"/>
      <c r="H70" s="38"/>
      <c r="I70" s="38"/>
      <c r="J70" s="38"/>
      <c r="K70" s="38"/>
      <c r="L70" s="107"/>
      <c r="S70" s="36"/>
      <c r="T70" s="36"/>
      <c r="U70" s="36"/>
      <c r="V70" s="36"/>
      <c r="W70" s="36"/>
      <c r="X70" s="36"/>
      <c r="Y70" s="36"/>
      <c r="Z70" s="36"/>
      <c r="AA70" s="36"/>
      <c r="AB70" s="36"/>
      <c r="AC70" s="36"/>
      <c r="AD70" s="36"/>
      <c r="AE70" s="36"/>
    </row>
    <row r="71" spans="1:65" s="2" customFormat="1" ht="12" customHeight="1">
      <c r="A71" s="36"/>
      <c r="B71" s="37"/>
      <c r="C71" s="30" t="s">
        <v>22</v>
      </c>
      <c r="D71" s="38"/>
      <c r="E71" s="38"/>
      <c r="F71" s="28" t="str">
        <f>F10</f>
        <v xml:space="preserve">Frýdek-Místek </v>
      </c>
      <c r="G71" s="38"/>
      <c r="H71" s="38"/>
      <c r="I71" s="30" t="s">
        <v>24</v>
      </c>
      <c r="J71" s="61" t="str">
        <f>IF(J10="","",J10)</f>
        <v>17. 7. 2020</v>
      </c>
      <c r="K71" s="38"/>
      <c r="L71" s="107"/>
      <c r="S71" s="36"/>
      <c r="T71" s="36"/>
      <c r="U71" s="36"/>
      <c r="V71" s="36"/>
      <c r="W71" s="36"/>
      <c r="X71" s="36"/>
      <c r="Y71" s="36"/>
      <c r="Z71" s="36"/>
      <c r="AA71" s="36"/>
      <c r="AB71" s="36"/>
      <c r="AC71" s="36"/>
      <c r="AD71" s="36"/>
      <c r="AE71" s="36"/>
    </row>
    <row r="72" spans="1:65" s="2" customFormat="1" ht="6.95" customHeight="1">
      <c r="A72" s="36"/>
      <c r="B72" s="37"/>
      <c r="C72" s="38"/>
      <c r="D72" s="38"/>
      <c r="E72" s="38"/>
      <c r="F72" s="38"/>
      <c r="G72" s="38"/>
      <c r="H72" s="38"/>
      <c r="I72" s="38"/>
      <c r="J72" s="38"/>
      <c r="K72" s="38"/>
      <c r="L72" s="107"/>
      <c r="S72" s="36"/>
      <c r="T72" s="36"/>
      <c r="U72" s="36"/>
      <c r="V72" s="36"/>
      <c r="W72" s="36"/>
      <c r="X72" s="36"/>
      <c r="Y72" s="36"/>
      <c r="Z72" s="36"/>
      <c r="AA72" s="36"/>
      <c r="AB72" s="36"/>
      <c r="AC72" s="36"/>
      <c r="AD72" s="36"/>
      <c r="AE72" s="36"/>
    </row>
    <row r="73" spans="1:65" s="2" customFormat="1" ht="15.2" customHeight="1">
      <c r="A73" s="36"/>
      <c r="B73" s="37"/>
      <c r="C73" s="30" t="s">
        <v>30</v>
      </c>
      <c r="D73" s="38"/>
      <c r="E73" s="38"/>
      <c r="F73" s="28" t="str">
        <f>E13</f>
        <v xml:space="preserve">Statutární město Frýdek-Místek </v>
      </c>
      <c r="G73" s="38"/>
      <c r="H73" s="38"/>
      <c r="I73" s="30" t="s">
        <v>38</v>
      </c>
      <c r="J73" s="34" t="str">
        <f>E19</f>
        <v xml:space="preserve"> </v>
      </c>
      <c r="K73" s="38"/>
      <c r="L73" s="107"/>
      <c r="S73" s="36"/>
      <c r="T73" s="36"/>
      <c r="U73" s="36"/>
      <c r="V73" s="36"/>
      <c r="W73" s="36"/>
      <c r="X73" s="36"/>
      <c r="Y73" s="36"/>
      <c r="Z73" s="36"/>
      <c r="AA73" s="36"/>
      <c r="AB73" s="36"/>
      <c r="AC73" s="36"/>
      <c r="AD73" s="36"/>
      <c r="AE73" s="36"/>
    </row>
    <row r="74" spans="1:65" s="2" customFormat="1" ht="15.2" customHeight="1">
      <c r="A74" s="36"/>
      <c r="B74" s="37"/>
      <c r="C74" s="30" t="s">
        <v>36</v>
      </c>
      <c r="D74" s="38"/>
      <c r="E74" s="38"/>
      <c r="F74" s="28" t="str">
        <f>IF(E16="","",E16)</f>
        <v>Vyplň údaj</v>
      </c>
      <c r="G74" s="38"/>
      <c r="H74" s="38"/>
      <c r="I74" s="30" t="s">
        <v>41</v>
      </c>
      <c r="J74" s="34" t="str">
        <f>E22</f>
        <v xml:space="preserve">Lenka Jerakasová </v>
      </c>
      <c r="K74" s="38"/>
      <c r="L74" s="107"/>
      <c r="S74" s="36"/>
      <c r="T74" s="36"/>
      <c r="U74" s="36"/>
      <c r="V74" s="36"/>
      <c r="W74" s="36"/>
      <c r="X74" s="36"/>
      <c r="Y74" s="36"/>
      <c r="Z74" s="36"/>
      <c r="AA74" s="36"/>
      <c r="AB74" s="36"/>
      <c r="AC74" s="36"/>
      <c r="AD74" s="36"/>
      <c r="AE74" s="36"/>
    </row>
    <row r="75" spans="1:65" s="2" customFormat="1" ht="10.35" customHeight="1">
      <c r="A75" s="36"/>
      <c r="B75" s="37"/>
      <c r="C75" s="38"/>
      <c r="D75" s="38"/>
      <c r="E75" s="38"/>
      <c r="F75" s="38"/>
      <c r="G75" s="38"/>
      <c r="H75" s="38"/>
      <c r="I75" s="38"/>
      <c r="J75" s="38"/>
      <c r="K75" s="38"/>
      <c r="L75" s="107"/>
      <c r="S75" s="36"/>
      <c r="T75" s="36"/>
      <c r="U75" s="36"/>
      <c r="V75" s="36"/>
      <c r="W75" s="36"/>
      <c r="X75" s="36"/>
      <c r="Y75" s="36"/>
      <c r="Z75" s="36"/>
      <c r="AA75" s="36"/>
      <c r="AB75" s="36"/>
      <c r="AC75" s="36"/>
      <c r="AD75" s="36"/>
      <c r="AE75" s="36"/>
    </row>
    <row r="76" spans="1:65" s="11" customFormat="1" ht="29.25" customHeight="1">
      <c r="A76" s="149"/>
      <c r="B76" s="150"/>
      <c r="C76" s="151" t="s">
        <v>127</v>
      </c>
      <c r="D76" s="152" t="s">
        <v>65</v>
      </c>
      <c r="E76" s="152" t="s">
        <v>61</v>
      </c>
      <c r="F76" s="152" t="s">
        <v>62</v>
      </c>
      <c r="G76" s="152" t="s">
        <v>128</v>
      </c>
      <c r="H76" s="152" t="s">
        <v>129</v>
      </c>
      <c r="I76" s="152" t="s">
        <v>130</v>
      </c>
      <c r="J76" s="152" t="s">
        <v>120</v>
      </c>
      <c r="K76" s="153" t="s">
        <v>131</v>
      </c>
      <c r="L76" s="154"/>
      <c r="M76" s="70" t="s">
        <v>35</v>
      </c>
      <c r="N76" s="71" t="s">
        <v>50</v>
      </c>
      <c r="O76" s="71" t="s">
        <v>132</v>
      </c>
      <c r="P76" s="71" t="s">
        <v>133</v>
      </c>
      <c r="Q76" s="71" t="s">
        <v>134</v>
      </c>
      <c r="R76" s="71" t="s">
        <v>135</v>
      </c>
      <c r="S76" s="71" t="s">
        <v>136</v>
      </c>
      <c r="T76" s="72" t="s">
        <v>137</v>
      </c>
      <c r="U76" s="149"/>
      <c r="V76" s="149"/>
      <c r="W76" s="149"/>
      <c r="X76" s="149"/>
      <c r="Y76" s="149"/>
      <c r="Z76" s="149"/>
      <c r="AA76" s="149"/>
      <c r="AB76" s="149"/>
      <c r="AC76" s="149"/>
      <c r="AD76" s="149"/>
      <c r="AE76" s="149"/>
    </row>
    <row r="77" spans="1:65" s="2" customFormat="1" ht="22.9" customHeight="1">
      <c r="A77" s="36"/>
      <c r="B77" s="37"/>
      <c r="C77" s="77" t="s">
        <v>138</v>
      </c>
      <c r="D77" s="38"/>
      <c r="E77" s="38"/>
      <c r="F77" s="38"/>
      <c r="G77" s="38"/>
      <c r="H77" s="38"/>
      <c r="I77" s="38"/>
      <c r="J77" s="155">
        <f>BK77</f>
        <v>0</v>
      </c>
      <c r="K77" s="38"/>
      <c r="L77" s="41"/>
      <c r="M77" s="73"/>
      <c r="N77" s="156"/>
      <c r="O77" s="74"/>
      <c r="P77" s="157">
        <f>P78</f>
        <v>0</v>
      </c>
      <c r="Q77" s="74"/>
      <c r="R77" s="157">
        <f>R78</f>
        <v>0</v>
      </c>
      <c r="S77" s="74"/>
      <c r="T77" s="158">
        <f>T78</f>
        <v>0</v>
      </c>
      <c r="U77" s="36"/>
      <c r="V77" s="36"/>
      <c r="W77" s="36"/>
      <c r="X77" s="36"/>
      <c r="Y77" s="36"/>
      <c r="Z77" s="36"/>
      <c r="AA77" s="36"/>
      <c r="AB77" s="36"/>
      <c r="AC77" s="36"/>
      <c r="AD77" s="36"/>
      <c r="AE77" s="36"/>
      <c r="AT77" s="18" t="s">
        <v>79</v>
      </c>
      <c r="AU77" s="18" t="s">
        <v>121</v>
      </c>
      <c r="BK77" s="159">
        <f>BK78</f>
        <v>0</v>
      </c>
    </row>
    <row r="78" spans="1:65" s="12" customFormat="1" ht="25.9" customHeight="1">
      <c r="B78" s="160"/>
      <c r="C78" s="161"/>
      <c r="D78" s="162" t="s">
        <v>79</v>
      </c>
      <c r="E78" s="163" t="s">
        <v>139</v>
      </c>
      <c r="F78" s="163" t="s">
        <v>140</v>
      </c>
      <c r="G78" s="161"/>
      <c r="H78" s="161"/>
      <c r="I78" s="164"/>
      <c r="J78" s="165">
        <f>BK78</f>
        <v>0</v>
      </c>
      <c r="K78" s="161"/>
      <c r="L78" s="166"/>
      <c r="M78" s="167"/>
      <c r="N78" s="168"/>
      <c r="O78" s="168"/>
      <c r="P78" s="169">
        <f>P79+P85+P93</f>
        <v>0</v>
      </c>
      <c r="Q78" s="168"/>
      <c r="R78" s="169">
        <f>R79+R85+R93</f>
        <v>0</v>
      </c>
      <c r="S78" s="168"/>
      <c r="T78" s="170">
        <f>T79+T85+T93</f>
        <v>0</v>
      </c>
      <c r="AR78" s="171" t="s">
        <v>141</v>
      </c>
      <c r="AT78" s="172" t="s">
        <v>79</v>
      </c>
      <c r="AU78" s="172" t="s">
        <v>80</v>
      </c>
      <c r="AY78" s="171" t="s">
        <v>142</v>
      </c>
      <c r="BK78" s="173">
        <f>BK79+BK85+BK93</f>
        <v>0</v>
      </c>
    </row>
    <row r="79" spans="1:65" s="12" customFormat="1" ht="22.9" customHeight="1">
      <c r="B79" s="160"/>
      <c r="C79" s="161"/>
      <c r="D79" s="162" t="s">
        <v>79</v>
      </c>
      <c r="E79" s="174" t="s">
        <v>143</v>
      </c>
      <c r="F79" s="174" t="s">
        <v>144</v>
      </c>
      <c r="G79" s="161"/>
      <c r="H79" s="161"/>
      <c r="I79" s="164"/>
      <c r="J79" s="175">
        <f>BK79</f>
        <v>0</v>
      </c>
      <c r="K79" s="161"/>
      <c r="L79" s="166"/>
      <c r="M79" s="167"/>
      <c r="N79" s="168"/>
      <c r="O79" s="168"/>
      <c r="P79" s="169">
        <f>SUM(P80:P84)</f>
        <v>0</v>
      </c>
      <c r="Q79" s="168"/>
      <c r="R79" s="169">
        <f>SUM(R80:R84)</f>
        <v>0</v>
      </c>
      <c r="S79" s="168"/>
      <c r="T79" s="170">
        <f>SUM(T80:T84)</f>
        <v>0</v>
      </c>
      <c r="AR79" s="171" t="s">
        <v>141</v>
      </c>
      <c r="AT79" s="172" t="s">
        <v>79</v>
      </c>
      <c r="AU79" s="172" t="s">
        <v>21</v>
      </c>
      <c r="AY79" s="171" t="s">
        <v>142</v>
      </c>
      <c r="BK79" s="173">
        <f>SUM(BK80:BK84)</f>
        <v>0</v>
      </c>
    </row>
    <row r="80" spans="1:65" s="2" customFormat="1" ht="24.2" customHeight="1">
      <c r="A80" s="36"/>
      <c r="B80" s="37"/>
      <c r="C80" s="176" t="s">
        <v>21</v>
      </c>
      <c r="D80" s="176" t="s">
        <v>145</v>
      </c>
      <c r="E80" s="177" t="s">
        <v>146</v>
      </c>
      <c r="F80" s="178" t="s">
        <v>147</v>
      </c>
      <c r="G80" s="179" t="s">
        <v>148</v>
      </c>
      <c r="H80" s="180">
        <v>1</v>
      </c>
      <c r="I80" s="181"/>
      <c r="J80" s="182">
        <f>ROUND(I80*H80,2)</f>
        <v>0</v>
      </c>
      <c r="K80" s="178" t="s">
        <v>149</v>
      </c>
      <c r="L80" s="41"/>
      <c r="M80" s="183" t="s">
        <v>35</v>
      </c>
      <c r="N80" s="184" t="s">
        <v>51</v>
      </c>
      <c r="O80" s="66"/>
      <c r="P80" s="185">
        <f>O80*H80</f>
        <v>0</v>
      </c>
      <c r="Q80" s="185">
        <v>0</v>
      </c>
      <c r="R80" s="185">
        <f>Q80*H80</f>
        <v>0</v>
      </c>
      <c r="S80" s="185">
        <v>0</v>
      </c>
      <c r="T80" s="186">
        <f>S80*H80</f>
        <v>0</v>
      </c>
      <c r="U80" s="36"/>
      <c r="V80" s="36"/>
      <c r="W80" s="36"/>
      <c r="X80" s="36"/>
      <c r="Y80" s="36"/>
      <c r="Z80" s="36"/>
      <c r="AA80" s="36"/>
      <c r="AB80" s="36"/>
      <c r="AC80" s="36"/>
      <c r="AD80" s="36"/>
      <c r="AE80" s="36"/>
      <c r="AR80" s="187" t="s">
        <v>150</v>
      </c>
      <c r="AT80" s="187" t="s">
        <v>145</v>
      </c>
      <c r="AU80" s="187" t="s">
        <v>89</v>
      </c>
      <c r="AY80" s="18" t="s">
        <v>142</v>
      </c>
      <c r="BE80" s="188">
        <f>IF(N80="základní",J80,0)</f>
        <v>0</v>
      </c>
      <c r="BF80" s="188">
        <f>IF(N80="snížená",J80,0)</f>
        <v>0</v>
      </c>
      <c r="BG80" s="188">
        <f>IF(N80="zákl. přenesená",J80,0)</f>
        <v>0</v>
      </c>
      <c r="BH80" s="188">
        <f>IF(N80="sníž. přenesená",J80,0)</f>
        <v>0</v>
      </c>
      <c r="BI80" s="188">
        <f>IF(N80="nulová",J80,0)</f>
        <v>0</v>
      </c>
      <c r="BJ80" s="18" t="s">
        <v>21</v>
      </c>
      <c r="BK80" s="188">
        <f>ROUND(I80*H80,2)</f>
        <v>0</v>
      </c>
      <c r="BL80" s="18" t="s">
        <v>150</v>
      </c>
      <c r="BM80" s="187" t="s">
        <v>151</v>
      </c>
    </row>
    <row r="81" spans="1:65" s="2" customFormat="1" ht="14.45" customHeight="1">
      <c r="A81" s="36"/>
      <c r="B81" s="37"/>
      <c r="C81" s="176" t="s">
        <v>89</v>
      </c>
      <c r="D81" s="176" t="s">
        <v>145</v>
      </c>
      <c r="E81" s="177" t="s">
        <v>152</v>
      </c>
      <c r="F81" s="178" t="s">
        <v>153</v>
      </c>
      <c r="G81" s="179" t="s">
        <v>154</v>
      </c>
      <c r="H81" s="180">
        <v>1</v>
      </c>
      <c r="I81" s="181"/>
      <c r="J81" s="182">
        <f>ROUND(I81*H81,2)</f>
        <v>0</v>
      </c>
      <c r="K81" s="178" t="s">
        <v>149</v>
      </c>
      <c r="L81" s="41"/>
      <c r="M81" s="183" t="s">
        <v>35</v>
      </c>
      <c r="N81" s="184" t="s">
        <v>51</v>
      </c>
      <c r="O81" s="66"/>
      <c r="P81" s="185">
        <f>O81*H81</f>
        <v>0</v>
      </c>
      <c r="Q81" s="185">
        <v>0</v>
      </c>
      <c r="R81" s="185">
        <f>Q81*H81</f>
        <v>0</v>
      </c>
      <c r="S81" s="185">
        <v>0</v>
      </c>
      <c r="T81" s="186">
        <f>S81*H81</f>
        <v>0</v>
      </c>
      <c r="U81" s="36"/>
      <c r="V81" s="36"/>
      <c r="W81" s="36"/>
      <c r="X81" s="36"/>
      <c r="Y81" s="36"/>
      <c r="Z81" s="36"/>
      <c r="AA81" s="36"/>
      <c r="AB81" s="36"/>
      <c r="AC81" s="36"/>
      <c r="AD81" s="36"/>
      <c r="AE81" s="36"/>
      <c r="AR81" s="187" t="s">
        <v>150</v>
      </c>
      <c r="AT81" s="187" t="s">
        <v>145</v>
      </c>
      <c r="AU81" s="187" t="s">
        <v>89</v>
      </c>
      <c r="AY81" s="18" t="s">
        <v>142</v>
      </c>
      <c r="BE81" s="188">
        <f>IF(N81="základní",J81,0)</f>
        <v>0</v>
      </c>
      <c r="BF81" s="188">
        <f>IF(N81="snížená",J81,0)</f>
        <v>0</v>
      </c>
      <c r="BG81" s="188">
        <f>IF(N81="zákl. přenesená",J81,0)</f>
        <v>0</v>
      </c>
      <c r="BH81" s="188">
        <f>IF(N81="sníž. přenesená",J81,0)</f>
        <v>0</v>
      </c>
      <c r="BI81" s="188">
        <f>IF(N81="nulová",J81,0)</f>
        <v>0</v>
      </c>
      <c r="BJ81" s="18" t="s">
        <v>21</v>
      </c>
      <c r="BK81" s="188">
        <f>ROUND(I81*H81,2)</f>
        <v>0</v>
      </c>
      <c r="BL81" s="18" t="s">
        <v>150</v>
      </c>
      <c r="BM81" s="187" t="s">
        <v>155</v>
      </c>
    </row>
    <row r="82" spans="1:65" s="2" customFormat="1" ht="14.45" customHeight="1">
      <c r="A82" s="36"/>
      <c r="B82" s="37"/>
      <c r="C82" s="176" t="s">
        <v>156</v>
      </c>
      <c r="D82" s="176" t="s">
        <v>145</v>
      </c>
      <c r="E82" s="177" t="s">
        <v>157</v>
      </c>
      <c r="F82" s="178" t="s">
        <v>158</v>
      </c>
      <c r="G82" s="179" t="s">
        <v>159</v>
      </c>
      <c r="H82" s="180">
        <v>1</v>
      </c>
      <c r="I82" s="181"/>
      <c r="J82" s="182">
        <f>ROUND(I82*H82,2)</f>
        <v>0</v>
      </c>
      <c r="K82" s="178" t="s">
        <v>149</v>
      </c>
      <c r="L82" s="41"/>
      <c r="M82" s="183" t="s">
        <v>35</v>
      </c>
      <c r="N82" s="184" t="s">
        <v>51</v>
      </c>
      <c r="O82" s="66"/>
      <c r="P82" s="185">
        <f>O82*H82</f>
        <v>0</v>
      </c>
      <c r="Q82" s="185">
        <v>0</v>
      </c>
      <c r="R82" s="185">
        <f>Q82*H82</f>
        <v>0</v>
      </c>
      <c r="S82" s="185">
        <v>0</v>
      </c>
      <c r="T82" s="186">
        <f>S82*H82</f>
        <v>0</v>
      </c>
      <c r="U82" s="36"/>
      <c r="V82" s="36"/>
      <c r="W82" s="36"/>
      <c r="X82" s="36"/>
      <c r="Y82" s="36"/>
      <c r="Z82" s="36"/>
      <c r="AA82" s="36"/>
      <c r="AB82" s="36"/>
      <c r="AC82" s="36"/>
      <c r="AD82" s="36"/>
      <c r="AE82" s="36"/>
      <c r="AR82" s="187" t="s">
        <v>150</v>
      </c>
      <c r="AT82" s="187" t="s">
        <v>145</v>
      </c>
      <c r="AU82" s="187" t="s">
        <v>89</v>
      </c>
      <c r="AY82" s="18" t="s">
        <v>142</v>
      </c>
      <c r="BE82" s="188">
        <f>IF(N82="základní",J82,0)</f>
        <v>0</v>
      </c>
      <c r="BF82" s="188">
        <f>IF(N82="snížená",J82,0)</f>
        <v>0</v>
      </c>
      <c r="BG82" s="188">
        <f>IF(N82="zákl. přenesená",J82,0)</f>
        <v>0</v>
      </c>
      <c r="BH82" s="188">
        <f>IF(N82="sníž. přenesená",J82,0)</f>
        <v>0</v>
      </c>
      <c r="BI82" s="188">
        <f>IF(N82="nulová",J82,0)</f>
        <v>0</v>
      </c>
      <c r="BJ82" s="18" t="s">
        <v>21</v>
      </c>
      <c r="BK82" s="188">
        <f>ROUND(I82*H82,2)</f>
        <v>0</v>
      </c>
      <c r="BL82" s="18" t="s">
        <v>150</v>
      </c>
      <c r="BM82" s="187" t="s">
        <v>160</v>
      </c>
    </row>
    <row r="83" spans="1:65" s="2" customFormat="1" ht="14.45" customHeight="1">
      <c r="A83" s="36"/>
      <c r="B83" s="37"/>
      <c r="C83" s="176" t="s">
        <v>161</v>
      </c>
      <c r="D83" s="176" t="s">
        <v>145</v>
      </c>
      <c r="E83" s="177" t="s">
        <v>162</v>
      </c>
      <c r="F83" s="178" t="s">
        <v>163</v>
      </c>
      <c r="G83" s="179" t="s">
        <v>159</v>
      </c>
      <c r="H83" s="180">
        <v>1</v>
      </c>
      <c r="I83" s="181"/>
      <c r="J83" s="182">
        <f>ROUND(I83*H83,2)</f>
        <v>0</v>
      </c>
      <c r="K83" s="178" t="s">
        <v>149</v>
      </c>
      <c r="L83" s="41"/>
      <c r="M83" s="183" t="s">
        <v>35</v>
      </c>
      <c r="N83" s="184" t="s">
        <v>51</v>
      </c>
      <c r="O83" s="66"/>
      <c r="P83" s="185">
        <f>O83*H83</f>
        <v>0</v>
      </c>
      <c r="Q83" s="185">
        <v>0</v>
      </c>
      <c r="R83" s="185">
        <f>Q83*H83</f>
        <v>0</v>
      </c>
      <c r="S83" s="185">
        <v>0</v>
      </c>
      <c r="T83" s="186">
        <f>S83*H83</f>
        <v>0</v>
      </c>
      <c r="U83" s="36"/>
      <c r="V83" s="36"/>
      <c r="W83" s="36"/>
      <c r="X83" s="36"/>
      <c r="Y83" s="36"/>
      <c r="Z83" s="36"/>
      <c r="AA83" s="36"/>
      <c r="AB83" s="36"/>
      <c r="AC83" s="36"/>
      <c r="AD83" s="36"/>
      <c r="AE83" s="36"/>
      <c r="AR83" s="187" t="s">
        <v>150</v>
      </c>
      <c r="AT83" s="187" t="s">
        <v>145</v>
      </c>
      <c r="AU83" s="187" t="s">
        <v>89</v>
      </c>
      <c r="AY83" s="18" t="s">
        <v>142</v>
      </c>
      <c r="BE83" s="188">
        <f>IF(N83="základní",J83,0)</f>
        <v>0</v>
      </c>
      <c r="BF83" s="188">
        <f>IF(N83="snížená",J83,0)</f>
        <v>0</v>
      </c>
      <c r="BG83" s="188">
        <f>IF(N83="zákl. přenesená",J83,0)</f>
        <v>0</v>
      </c>
      <c r="BH83" s="188">
        <f>IF(N83="sníž. přenesená",J83,0)</f>
        <v>0</v>
      </c>
      <c r="BI83" s="188">
        <f>IF(N83="nulová",J83,0)</f>
        <v>0</v>
      </c>
      <c r="BJ83" s="18" t="s">
        <v>21</v>
      </c>
      <c r="BK83" s="188">
        <f>ROUND(I83*H83,2)</f>
        <v>0</v>
      </c>
      <c r="BL83" s="18" t="s">
        <v>150</v>
      </c>
      <c r="BM83" s="187" t="s">
        <v>164</v>
      </c>
    </row>
    <row r="84" spans="1:65" s="2" customFormat="1" ht="14.45" customHeight="1">
      <c r="A84" s="36"/>
      <c r="B84" s="37"/>
      <c r="C84" s="176" t="s">
        <v>141</v>
      </c>
      <c r="D84" s="176" t="s">
        <v>145</v>
      </c>
      <c r="E84" s="177" t="s">
        <v>165</v>
      </c>
      <c r="F84" s="178" t="s">
        <v>166</v>
      </c>
      <c r="G84" s="179" t="s">
        <v>159</v>
      </c>
      <c r="H84" s="180">
        <v>1</v>
      </c>
      <c r="I84" s="181"/>
      <c r="J84" s="182">
        <f>ROUND(I84*H84,2)</f>
        <v>0</v>
      </c>
      <c r="K84" s="178" t="s">
        <v>149</v>
      </c>
      <c r="L84" s="41"/>
      <c r="M84" s="183" t="s">
        <v>35</v>
      </c>
      <c r="N84" s="184" t="s">
        <v>51</v>
      </c>
      <c r="O84" s="66"/>
      <c r="P84" s="185">
        <f>O84*H84</f>
        <v>0</v>
      </c>
      <c r="Q84" s="185">
        <v>0</v>
      </c>
      <c r="R84" s="185">
        <f>Q84*H84</f>
        <v>0</v>
      </c>
      <c r="S84" s="185">
        <v>0</v>
      </c>
      <c r="T84" s="186">
        <f>S84*H84</f>
        <v>0</v>
      </c>
      <c r="U84" s="36"/>
      <c r="V84" s="36"/>
      <c r="W84" s="36"/>
      <c r="X84" s="36"/>
      <c r="Y84" s="36"/>
      <c r="Z84" s="36"/>
      <c r="AA84" s="36"/>
      <c r="AB84" s="36"/>
      <c r="AC84" s="36"/>
      <c r="AD84" s="36"/>
      <c r="AE84" s="36"/>
      <c r="AR84" s="187" t="s">
        <v>150</v>
      </c>
      <c r="AT84" s="187" t="s">
        <v>145</v>
      </c>
      <c r="AU84" s="187" t="s">
        <v>89</v>
      </c>
      <c r="AY84" s="18" t="s">
        <v>142</v>
      </c>
      <c r="BE84" s="188">
        <f>IF(N84="základní",J84,0)</f>
        <v>0</v>
      </c>
      <c r="BF84" s="188">
        <f>IF(N84="snížená",J84,0)</f>
        <v>0</v>
      </c>
      <c r="BG84" s="188">
        <f>IF(N84="zákl. přenesená",J84,0)</f>
        <v>0</v>
      </c>
      <c r="BH84" s="188">
        <f>IF(N84="sníž. přenesená",J84,0)</f>
        <v>0</v>
      </c>
      <c r="BI84" s="188">
        <f>IF(N84="nulová",J84,0)</f>
        <v>0</v>
      </c>
      <c r="BJ84" s="18" t="s">
        <v>21</v>
      </c>
      <c r="BK84" s="188">
        <f>ROUND(I84*H84,2)</f>
        <v>0</v>
      </c>
      <c r="BL84" s="18" t="s">
        <v>150</v>
      </c>
      <c r="BM84" s="187" t="s">
        <v>167</v>
      </c>
    </row>
    <row r="85" spans="1:65" s="12" customFormat="1" ht="22.9" customHeight="1">
      <c r="B85" s="160"/>
      <c r="C85" s="161"/>
      <c r="D85" s="162" t="s">
        <v>79</v>
      </c>
      <c r="E85" s="174" t="s">
        <v>168</v>
      </c>
      <c r="F85" s="174" t="s">
        <v>169</v>
      </c>
      <c r="G85" s="161"/>
      <c r="H85" s="161"/>
      <c r="I85" s="164"/>
      <c r="J85" s="175">
        <f>BK85</f>
        <v>0</v>
      </c>
      <c r="K85" s="161"/>
      <c r="L85" s="166"/>
      <c r="M85" s="167"/>
      <c r="N85" s="168"/>
      <c r="O85" s="168"/>
      <c r="P85" s="169">
        <f>SUM(P86:P92)</f>
        <v>0</v>
      </c>
      <c r="Q85" s="168"/>
      <c r="R85" s="169">
        <f>SUM(R86:R92)</f>
        <v>0</v>
      </c>
      <c r="S85" s="168"/>
      <c r="T85" s="170">
        <f>SUM(T86:T92)</f>
        <v>0</v>
      </c>
      <c r="AR85" s="171" t="s">
        <v>141</v>
      </c>
      <c r="AT85" s="172" t="s">
        <v>79</v>
      </c>
      <c r="AU85" s="172" t="s">
        <v>21</v>
      </c>
      <c r="AY85" s="171" t="s">
        <v>142</v>
      </c>
      <c r="BK85" s="173">
        <f>SUM(BK86:BK92)</f>
        <v>0</v>
      </c>
    </row>
    <row r="86" spans="1:65" s="2" customFormat="1" ht="24.2" customHeight="1">
      <c r="A86" s="36"/>
      <c r="B86" s="37"/>
      <c r="C86" s="176" t="s">
        <v>170</v>
      </c>
      <c r="D86" s="176" t="s">
        <v>145</v>
      </c>
      <c r="E86" s="177" t="s">
        <v>171</v>
      </c>
      <c r="F86" s="178" t="s">
        <v>172</v>
      </c>
      <c r="G86" s="179" t="s">
        <v>148</v>
      </c>
      <c r="H86" s="180">
        <v>1</v>
      </c>
      <c r="I86" s="181"/>
      <c r="J86" s="182">
        <f t="shared" ref="J86:J92" si="0">ROUND(I86*H86,2)</f>
        <v>0</v>
      </c>
      <c r="K86" s="178" t="s">
        <v>149</v>
      </c>
      <c r="L86" s="41"/>
      <c r="M86" s="183" t="s">
        <v>35</v>
      </c>
      <c r="N86" s="184" t="s">
        <v>51</v>
      </c>
      <c r="O86" s="66"/>
      <c r="P86" s="185">
        <f t="shared" ref="P86:P92" si="1">O86*H86</f>
        <v>0</v>
      </c>
      <c r="Q86" s="185">
        <v>0</v>
      </c>
      <c r="R86" s="185">
        <f t="shared" ref="R86:R92" si="2">Q86*H86</f>
        <v>0</v>
      </c>
      <c r="S86" s="185">
        <v>0</v>
      </c>
      <c r="T86" s="186">
        <f t="shared" ref="T86:T92" si="3">S86*H86</f>
        <v>0</v>
      </c>
      <c r="U86" s="36"/>
      <c r="V86" s="36"/>
      <c r="W86" s="36"/>
      <c r="X86" s="36"/>
      <c r="Y86" s="36"/>
      <c r="Z86" s="36"/>
      <c r="AA86" s="36"/>
      <c r="AB86" s="36"/>
      <c r="AC86" s="36"/>
      <c r="AD86" s="36"/>
      <c r="AE86" s="36"/>
      <c r="AR86" s="187" t="s">
        <v>150</v>
      </c>
      <c r="AT86" s="187" t="s">
        <v>145</v>
      </c>
      <c r="AU86" s="187" t="s">
        <v>89</v>
      </c>
      <c r="AY86" s="18" t="s">
        <v>142</v>
      </c>
      <c r="BE86" s="188">
        <f t="shared" ref="BE86:BE92" si="4">IF(N86="základní",J86,0)</f>
        <v>0</v>
      </c>
      <c r="BF86" s="188">
        <f t="shared" ref="BF86:BF92" si="5">IF(N86="snížená",J86,0)</f>
        <v>0</v>
      </c>
      <c r="BG86" s="188">
        <f t="shared" ref="BG86:BG92" si="6">IF(N86="zákl. přenesená",J86,0)</f>
        <v>0</v>
      </c>
      <c r="BH86" s="188">
        <f t="shared" ref="BH86:BH92" si="7">IF(N86="sníž. přenesená",J86,0)</f>
        <v>0</v>
      </c>
      <c r="BI86" s="188">
        <f t="shared" ref="BI86:BI92" si="8">IF(N86="nulová",J86,0)</f>
        <v>0</v>
      </c>
      <c r="BJ86" s="18" t="s">
        <v>21</v>
      </c>
      <c r="BK86" s="188">
        <f t="shared" ref="BK86:BK92" si="9">ROUND(I86*H86,2)</f>
        <v>0</v>
      </c>
      <c r="BL86" s="18" t="s">
        <v>150</v>
      </c>
      <c r="BM86" s="187" t="s">
        <v>173</v>
      </c>
    </row>
    <row r="87" spans="1:65" s="2" customFormat="1" ht="14.45" customHeight="1">
      <c r="A87" s="36"/>
      <c r="B87" s="37"/>
      <c r="C87" s="176" t="s">
        <v>174</v>
      </c>
      <c r="D87" s="176" t="s">
        <v>145</v>
      </c>
      <c r="E87" s="177" t="s">
        <v>175</v>
      </c>
      <c r="F87" s="178" t="s">
        <v>176</v>
      </c>
      <c r="G87" s="179" t="s">
        <v>177</v>
      </c>
      <c r="H87" s="180">
        <v>1</v>
      </c>
      <c r="I87" s="181"/>
      <c r="J87" s="182">
        <f t="shared" si="0"/>
        <v>0</v>
      </c>
      <c r="K87" s="178" t="s">
        <v>149</v>
      </c>
      <c r="L87" s="41"/>
      <c r="M87" s="183" t="s">
        <v>35</v>
      </c>
      <c r="N87" s="184" t="s">
        <v>51</v>
      </c>
      <c r="O87" s="66"/>
      <c r="P87" s="185">
        <f t="shared" si="1"/>
        <v>0</v>
      </c>
      <c r="Q87" s="185">
        <v>0</v>
      </c>
      <c r="R87" s="185">
        <f t="shared" si="2"/>
        <v>0</v>
      </c>
      <c r="S87" s="185">
        <v>0</v>
      </c>
      <c r="T87" s="186">
        <f t="shared" si="3"/>
        <v>0</v>
      </c>
      <c r="U87" s="36"/>
      <c r="V87" s="36"/>
      <c r="W87" s="36"/>
      <c r="X87" s="36"/>
      <c r="Y87" s="36"/>
      <c r="Z87" s="36"/>
      <c r="AA87" s="36"/>
      <c r="AB87" s="36"/>
      <c r="AC87" s="36"/>
      <c r="AD87" s="36"/>
      <c r="AE87" s="36"/>
      <c r="AR87" s="187" t="s">
        <v>150</v>
      </c>
      <c r="AT87" s="187" t="s">
        <v>145</v>
      </c>
      <c r="AU87" s="187" t="s">
        <v>89</v>
      </c>
      <c r="AY87" s="18" t="s">
        <v>142</v>
      </c>
      <c r="BE87" s="188">
        <f t="shared" si="4"/>
        <v>0</v>
      </c>
      <c r="BF87" s="188">
        <f t="shared" si="5"/>
        <v>0</v>
      </c>
      <c r="BG87" s="188">
        <f t="shared" si="6"/>
        <v>0</v>
      </c>
      <c r="BH87" s="188">
        <f t="shared" si="7"/>
        <v>0</v>
      </c>
      <c r="BI87" s="188">
        <f t="shared" si="8"/>
        <v>0</v>
      </c>
      <c r="BJ87" s="18" t="s">
        <v>21</v>
      </c>
      <c r="BK87" s="188">
        <f t="shared" si="9"/>
        <v>0</v>
      </c>
      <c r="BL87" s="18" t="s">
        <v>150</v>
      </c>
      <c r="BM87" s="187" t="s">
        <v>178</v>
      </c>
    </row>
    <row r="88" spans="1:65" s="2" customFormat="1" ht="24.2" customHeight="1">
      <c r="A88" s="36"/>
      <c r="B88" s="37"/>
      <c r="C88" s="176" t="s">
        <v>179</v>
      </c>
      <c r="D88" s="176" t="s">
        <v>145</v>
      </c>
      <c r="E88" s="177" t="s">
        <v>180</v>
      </c>
      <c r="F88" s="178" t="s">
        <v>181</v>
      </c>
      <c r="G88" s="179" t="s">
        <v>148</v>
      </c>
      <c r="H88" s="180">
        <v>1</v>
      </c>
      <c r="I88" s="181"/>
      <c r="J88" s="182">
        <f t="shared" si="0"/>
        <v>0</v>
      </c>
      <c r="K88" s="178" t="s">
        <v>149</v>
      </c>
      <c r="L88" s="41"/>
      <c r="M88" s="183" t="s">
        <v>35</v>
      </c>
      <c r="N88" s="184" t="s">
        <v>51</v>
      </c>
      <c r="O88" s="66"/>
      <c r="P88" s="185">
        <f t="shared" si="1"/>
        <v>0</v>
      </c>
      <c r="Q88" s="185">
        <v>0</v>
      </c>
      <c r="R88" s="185">
        <f t="shared" si="2"/>
        <v>0</v>
      </c>
      <c r="S88" s="185">
        <v>0</v>
      </c>
      <c r="T88" s="186">
        <f t="shared" si="3"/>
        <v>0</v>
      </c>
      <c r="U88" s="36"/>
      <c r="V88" s="36"/>
      <c r="W88" s="36"/>
      <c r="X88" s="36"/>
      <c r="Y88" s="36"/>
      <c r="Z88" s="36"/>
      <c r="AA88" s="36"/>
      <c r="AB88" s="36"/>
      <c r="AC88" s="36"/>
      <c r="AD88" s="36"/>
      <c r="AE88" s="36"/>
      <c r="AR88" s="187" t="s">
        <v>150</v>
      </c>
      <c r="AT88" s="187" t="s">
        <v>145</v>
      </c>
      <c r="AU88" s="187" t="s">
        <v>89</v>
      </c>
      <c r="AY88" s="18" t="s">
        <v>142</v>
      </c>
      <c r="BE88" s="188">
        <f t="shared" si="4"/>
        <v>0</v>
      </c>
      <c r="BF88" s="188">
        <f t="shared" si="5"/>
        <v>0</v>
      </c>
      <c r="BG88" s="188">
        <f t="shared" si="6"/>
        <v>0</v>
      </c>
      <c r="BH88" s="188">
        <f t="shared" si="7"/>
        <v>0</v>
      </c>
      <c r="BI88" s="188">
        <f t="shared" si="8"/>
        <v>0</v>
      </c>
      <c r="BJ88" s="18" t="s">
        <v>21</v>
      </c>
      <c r="BK88" s="188">
        <f t="shared" si="9"/>
        <v>0</v>
      </c>
      <c r="BL88" s="18" t="s">
        <v>150</v>
      </c>
      <c r="BM88" s="187" t="s">
        <v>182</v>
      </c>
    </row>
    <row r="89" spans="1:65" s="2" customFormat="1" ht="24.2" customHeight="1">
      <c r="A89" s="36"/>
      <c r="B89" s="37"/>
      <c r="C89" s="176" t="s">
        <v>183</v>
      </c>
      <c r="D89" s="176" t="s">
        <v>145</v>
      </c>
      <c r="E89" s="177" t="s">
        <v>184</v>
      </c>
      <c r="F89" s="178" t="s">
        <v>185</v>
      </c>
      <c r="G89" s="179" t="s">
        <v>148</v>
      </c>
      <c r="H89" s="180">
        <v>1</v>
      </c>
      <c r="I89" s="181"/>
      <c r="J89" s="182">
        <f t="shared" si="0"/>
        <v>0</v>
      </c>
      <c r="K89" s="178" t="s">
        <v>149</v>
      </c>
      <c r="L89" s="41"/>
      <c r="M89" s="183" t="s">
        <v>35</v>
      </c>
      <c r="N89" s="184" t="s">
        <v>51</v>
      </c>
      <c r="O89" s="66"/>
      <c r="P89" s="185">
        <f t="shared" si="1"/>
        <v>0</v>
      </c>
      <c r="Q89" s="185">
        <v>0</v>
      </c>
      <c r="R89" s="185">
        <f t="shared" si="2"/>
        <v>0</v>
      </c>
      <c r="S89" s="185">
        <v>0</v>
      </c>
      <c r="T89" s="186">
        <f t="shared" si="3"/>
        <v>0</v>
      </c>
      <c r="U89" s="36"/>
      <c r="V89" s="36"/>
      <c r="W89" s="36"/>
      <c r="X89" s="36"/>
      <c r="Y89" s="36"/>
      <c r="Z89" s="36"/>
      <c r="AA89" s="36"/>
      <c r="AB89" s="36"/>
      <c r="AC89" s="36"/>
      <c r="AD89" s="36"/>
      <c r="AE89" s="36"/>
      <c r="AR89" s="187" t="s">
        <v>150</v>
      </c>
      <c r="AT89" s="187" t="s">
        <v>145</v>
      </c>
      <c r="AU89" s="187" t="s">
        <v>89</v>
      </c>
      <c r="AY89" s="18" t="s">
        <v>142</v>
      </c>
      <c r="BE89" s="188">
        <f t="shared" si="4"/>
        <v>0</v>
      </c>
      <c r="BF89" s="188">
        <f t="shared" si="5"/>
        <v>0</v>
      </c>
      <c r="BG89" s="188">
        <f t="shared" si="6"/>
        <v>0</v>
      </c>
      <c r="BH89" s="188">
        <f t="shared" si="7"/>
        <v>0</v>
      </c>
      <c r="BI89" s="188">
        <f t="shared" si="8"/>
        <v>0</v>
      </c>
      <c r="BJ89" s="18" t="s">
        <v>21</v>
      </c>
      <c r="BK89" s="188">
        <f t="shared" si="9"/>
        <v>0</v>
      </c>
      <c r="BL89" s="18" t="s">
        <v>150</v>
      </c>
      <c r="BM89" s="187" t="s">
        <v>186</v>
      </c>
    </row>
    <row r="90" spans="1:65" s="2" customFormat="1" ht="24.2" customHeight="1">
      <c r="A90" s="36"/>
      <c r="B90" s="37"/>
      <c r="C90" s="176" t="s">
        <v>187</v>
      </c>
      <c r="D90" s="176" t="s">
        <v>145</v>
      </c>
      <c r="E90" s="177" t="s">
        <v>188</v>
      </c>
      <c r="F90" s="178" t="s">
        <v>189</v>
      </c>
      <c r="G90" s="179" t="s">
        <v>148</v>
      </c>
      <c r="H90" s="180">
        <v>1</v>
      </c>
      <c r="I90" s="181"/>
      <c r="J90" s="182">
        <f t="shared" si="0"/>
        <v>0</v>
      </c>
      <c r="K90" s="178" t="s">
        <v>149</v>
      </c>
      <c r="L90" s="41"/>
      <c r="M90" s="183" t="s">
        <v>35</v>
      </c>
      <c r="N90" s="184" t="s">
        <v>51</v>
      </c>
      <c r="O90" s="66"/>
      <c r="P90" s="185">
        <f t="shared" si="1"/>
        <v>0</v>
      </c>
      <c r="Q90" s="185">
        <v>0</v>
      </c>
      <c r="R90" s="185">
        <f t="shared" si="2"/>
        <v>0</v>
      </c>
      <c r="S90" s="185">
        <v>0</v>
      </c>
      <c r="T90" s="186">
        <f t="shared" si="3"/>
        <v>0</v>
      </c>
      <c r="U90" s="36"/>
      <c r="V90" s="36"/>
      <c r="W90" s="36"/>
      <c r="X90" s="36"/>
      <c r="Y90" s="36"/>
      <c r="Z90" s="36"/>
      <c r="AA90" s="36"/>
      <c r="AB90" s="36"/>
      <c r="AC90" s="36"/>
      <c r="AD90" s="36"/>
      <c r="AE90" s="36"/>
      <c r="AR90" s="187" t="s">
        <v>150</v>
      </c>
      <c r="AT90" s="187" t="s">
        <v>145</v>
      </c>
      <c r="AU90" s="187" t="s">
        <v>89</v>
      </c>
      <c r="AY90" s="18" t="s">
        <v>142</v>
      </c>
      <c r="BE90" s="188">
        <f t="shared" si="4"/>
        <v>0</v>
      </c>
      <c r="BF90" s="188">
        <f t="shared" si="5"/>
        <v>0</v>
      </c>
      <c r="BG90" s="188">
        <f t="shared" si="6"/>
        <v>0</v>
      </c>
      <c r="BH90" s="188">
        <f t="shared" si="7"/>
        <v>0</v>
      </c>
      <c r="BI90" s="188">
        <f t="shared" si="8"/>
        <v>0</v>
      </c>
      <c r="BJ90" s="18" t="s">
        <v>21</v>
      </c>
      <c r="BK90" s="188">
        <f t="shared" si="9"/>
        <v>0</v>
      </c>
      <c r="BL90" s="18" t="s">
        <v>150</v>
      </c>
      <c r="BM90" s="187" t="s">
        <v>190</v>
      </c>
    </row>
    <row r="91" spans="1:65" s="2" customFormat="1" ht="24.2" customHeight="1">
      <c r="A91" s="36"/>
      <c r="B91" s="37"/>
      <c r="C91" s="176" t="s">
        <v>191</v>
      </c>
      <c r="D91" s="176" t="s">
        <v>145</v>
      </c>
      <c r="E91" s="177" t="s">
        <v>192</v>
      </c>
      <c r="F91" s="178" t="s">
        <v>193</v>
      </c>
      <c r="G91" s="179" t="s">
        <v>148</v>
      </c>
      <c r="H91" s="180">
        <v>1</v>
      </c>
      <c r="I91" s="181"/>
      <c r="J91" s="182">
        <f t="shared" si="0"/>
        <v>0</v>
      </c>
      <c r="K91" s="178" t="s">
        <v>149</v>
      </c>
      <c r="L91" s="41"/>
      <c r="M91" s="183" t="s">
        <v>35</v>
      </c>
      <c r="N91" s="184" t="s">
        <v>51</v>
      </c>
      <c r="O91" s="66"/>
      <c r="P91" s="185">
        <f t="shared" si="1"/>
        <v>0</v>
      </c>
      <c r="Q91" s="185">
        <v>0</v>
      </c>
      <c r="R91" s="185">
        <f t="shared" si="2"/>
        <v>0</v>
      </c>
      <c r="S91" s="185">
        <v>0</v>
      </c>
      <c r="T91" s="186">
        <f t="shared" si="3"/>
        <v>0</v>
      </c>
      <c r="U91" s="36"/>
      <c r="V91" s="36"/>
      <c r="W91" s="36"/>
      <c r="X91" s="36"/>
      <c r="Y91" s="36"/>
      <c r="Z91" s="36"/>
      <c r="AA91" s="36"/>
      <c r="AB91" s="36"/>
      <c r="AC91" s="36"/>
      <c r="AD91" s="36"/>
      <c r="AE91" s="36"/>
      <c r="AR91" s="187" t="s">
        <v>150</v>
      </c>
      <c r="AT91" s="187" t="s">
        <v>145</v>
      </c>
      <c r="AU91" s="187" t="s">
        <v>89</v>
      </c>
      <c r="AY91" s="18" t="s">
        <v>142</v>
      </c>
      <c r="BE91" s="188">
        <f t="shared" si="4"/>
        <v>0</v>
      </c>
      <c r="BF91" s="188">
        <f t="shared" si="5"/>
        <v>0</v>
      </c>
      <c r="BG91" s="188">
        <f t="shared" si="6"/>
        <v>0</v>
      </c>
      <c r="BH91" s="188">
        <f t="shared" si="7"/>
        <v>0</v>
      </c>
      <c r="BI91" s="188">
        <f t="shared" si="8"/>
        <v>0</v>
      </c>
      <c r="BJ91" s="18" t="s">
        <v>21</v>
      </c>
      <c r="BK91" s="188">
        <f t="shared" si="9"/>
        <v>0</v>
      </c>
      <c r="BL91" s="18" t="s">
        <v>150</v>
      </c>
      <c r="BM91" s="187" t="s">
        <v>194</v>
      </c>
    </row>
    <row r="92" spans="1:65" s="2" customFormat="1" ht="24.2" customHeight="1">
      <c r="A92" s="36"/>
      <c r="B92" s="37"/>
      <c r="C92" s="176" t="s">
        <v>195</v>
      </c>
      <c r="D92" s="176" t="s">
        <v>145</v>
      </c>
      <c r="E92" s="177" t="s">
        <v>196</v>
      </c>
      <c r="F92" s="178" t="s">
        <v>197</v>
      </c>
      <c r="G92" s="179" t="s">
        <v>148</v>
      </c>
      <c r="H92" s="180">
        <v>1</v>
      </c>
      <c r="I92" s="181"/>
      <c r="J92" s="182">
        <f t="shared" si="0"/>
        <v>0</v>
      </c>
      <c r="K92" s="178" t="s">
        <v>149</v>
      </c>
      <c r="L92" s="41"/>
      <c r="M92" s="183" t="s">
        <v>35</v>
      </c>
      <c r="N92" s="184" t="s">
        <v>51</v>
      </c>
      <c r="O92" s="66"/>
      <c r="P92" s="185">
        <f t="shared" si="1"/>
        <v>0</v>
      </c>
      <c r="Q92" s="185">
        <v>0</v>
      </c>
      <c r="R92" s="185">
        <f t="shared" si="2"/>
        <v>0</v>
      </c>
      <c r="S92" s="185">
        <v>0</v>
      </c>
      <c r="T92" s="186">
        <f t="shared" si="3"/>
        <v>0</v>
      </c>
      <c r="U92" s="36"/>
      <c r="V92" s="36"/>
      <c r="W92" s="36"/>
      <c r="X92" s="36"/>
      <c r="Y92" s="36"/>
      <c r="Z92" s="36"/>
      <c r="AA92" s="36"/>
      <c r="AB92" s="36"/>
      <c r="AC92" s="36"/>
      <c r="AD92" s="36"/>
      <c r="AE92" s="36"/>
      <c r="AR92" s="187" t="s">
        <v>150</v>
      </c>
      <c r="AT92" s="187" t="s">
        <v>145</v>
      </c>
      <c r="AU92" s="187" t="s">
        <v>89</v>
      </c>
      <c r="AY92" s="18" t="s">
        <v>142</v>
      </c>
      <c r="BE92" s="188">
        <f t="shared" si="4"/>
        <v>0</v>
      </c>
      <c r="BF92" s="188">
        <f t="shared" si="5"/>
        <v>0</v>
      </c>
      <c r="BG92" s="188">
        <f t="shared" si="6"/>
        <v>0</v>
      </c>
      <c r="BH92" s="188">
        <f t="shared" si="7"/>
        <v>0</v>
      </c>
      <c r="BI92" s="188">
        <f t="shared" si="8"/>
        <v>0</v>
      </c>
      <c r="BJ92" s="18" t="s">
        <v>21</v>
      </c>
      <c r="BK92" s="188">
        <f t="shared" si="9"/>
        <v>0</v>
      </c>
      <c r="BL92" s="18" t="s">
        <v>150</v>
      </c>
      <c r="BM92" s="187" t="s">
        <v>198</v>
      </c>
    </row>
    <row r="93" spans="1:65" s="12" customFormat="1" ht="22.9" customHeight="1">
      <c r="B93" s="160"/>
      <c r="C93" s="161"/>
      <c r="D93" s="162" t="s">
        <v>79</v>
      </c>
      <c r="E93" s="174" t="s">
        <v>199</v>
      </c>
      <c r="F93" s="174" t="s">
        <v>200</v>
      </c>
      <c r="G93" s="161"/>
      <c r="H93" s="161"/>
      <c r="I93" s="164"/>
      <c r="J93" s="175">
        <f>BK93</f>
        <v>0</v>
      </c>
      <c r="K93" s="161"/>
      <c r="L93" s="166"/>
      <c r="M93" s="167"/>
      <c r="N93" s="168"/>
      <c r="O93" s="168"/>
      <c r="P93" s="169">
        <f>P94</f>
        <v>0</v>
      </c>
      <c r="Q93" s="168"/>
      <c r="R93" s="169">
        <f>R94</f>
        <v>0</v>
      </c>
      <c r="S93" s="168"/>
      <c r="T93" s="170">
        <f>T94</f>
        <v>0</v>
      </c>
      <c r="AR93" s="171" t="s">
        <v>141</v>
      </c>
      <c r="AT93" s="172" t="s">
        <v>79</v>
      </c>
      <c r="AU93" s="172" t="s">
        <v>21</v>
      </c>
      <c r="AY93" s="171" t="s">
        <v>142</v>
      </c>
      <c r="BK93" s="173">
        <f>BK94</f>
        <v>0</v>
      </c>
    </row>
    <row r="94" spans="1:65" s="2" customFormat="1" ht="14.45" customHeight="1">
      <c r="A94" s="36"/>
      <c r="B94" s="37"/>
      <c r="C94" s="176" t="s">
        <v>201</v>
      </c>
      <c r="D94" s="176" t="s">
        <v>145</v>
      </c>
      <c r="E94" s="177" t="s">
        <v>202</v>
      </c>
      <c r="F94" s="178" t="s">
        <v>203</v>
      </c>
      <c r="G94" s="179" t="s">
        <v>159</v>
      </c>
      <c r="H94" s="180">
        <v>1</v>
      </c>
      <c r="I94" s="181"/>
      <c r="J94" s="182">
        <f>ROUND(I94*H94,2)</f>
        <v>0</v>
      </c>
      <c r="K94" s="178" t="s">
        <v>149</v>
      </c>
      <c r="L94" s="41"/>
      <c r="M94" s="189" t="s">
        <v>35</v>
      </c>
      <c r="N94" s="190" t="s">
        <v>51</v>
      </c>
      <c r="O94" s="191"/>
      <c r="P94" s="192">
        <f>O94*H94</f>
        <v>0</v>
      </c>
      <c r="Q94" s="192">
        <v>0</v>
      </c>
      <c r="R94" s="192">
        <f>Q94*H94</f>
        <v>0</v>
      </c>
      <c r="S94" s="192">
        <v>0</v>
      </c>
      <c r="T94" s="193">
        <f>S94*H94</f>
        <v>0</v>
      </c>
      <c r="U94" s="36"/>
      <c r="V94" s="36"/>
      <c r="W94" s="36"/>
      <c r="X94" s="36"/>
      <c r="Y94" s="36"/>
      <c r="Z94" s="36"/>
      <c r="AA94" s="36"/>
      <c r="AB94" s="36"/>
      <c r="AC94" s="36"/>
      <c r="AD94" s="36"/>
      <c r="AE94" s="36"/>
      <c r="AR94" s="187" t="s">
        <v>150</v>
      </c>
      <c r="AT94" s="187" t="s">
        <v>145</v>
      </c>
      <c r="AU94" s="187" t="s">
        <v>89</v>
      </c>
      <c r="AY94" s="18" t="s">
        <v>142</v>
      </c>
      <c r="BE94" s="188">
        <f>IF(N94="základní",J94,0)</f>
        <v>0</v>
      </c>
      <c r="BF94" s="188">
        <f>IF(N94="snížená",J94,0)</f>
        <v>0</v>
      </c>
      <c r="BG94" s="188">
        <f>IF(N94="zákl. přenesená",J94,0)</f>
        <v>0</v>
      </c>
      <c r="BH94" s="188">
        <f>IF(N94="sníž. přenesená",J94,0)</f>
        <v>0</v>
      </c>
      <c r="BI94" s="188">
        <f>IF(N94="nulová",J94,0)</f>
        <v>0</v>
      </c>
      <c r="BJ94" s="18" t="s">
        <v>21</v>
      </c>
      <c r="BK94" s="188">
        <f>ROUND(I94*H94,2)</f>
        <v>0</v>
      </c>
      <c r="BL94" s="18" t="s">
        <v>150</v>
      </c>
      <c r="BM94" s="187" t="s">
        <v>204</v>
      </c>
    </row>
    <row r="95" spans="1:65" s="2" customFormat="1" ht="6.95" customHeight="1">
      <c r="A95" s="36"/>
      <c r="B95" s="49"/>
      <c r="C95" s="50"/>
      <c r="D95" s="50"/>
      <c r="E95" s="50"/>
      <c r="F95" s="50"/>
      <c r="G95" s="50"/>
      <c r="H95" s="50"/>
      <c r="I95" s="50"/>
      <c r="J95" s="50"/>
      <c r="K95" s="50"/>
      <c r="L95" s="41"/>
      <c r="M95" s="36"/>
      <c r="O95" s="36"/>
      <c r="P95" s="36"/>
      <c r="Q95" s="36"/>
      <c r="R95" s="36"/>
      <c r="S95" s="36"/>
      <c r="T95" s="36"/>
      <c r="U95" s="36"/>
      <c r="V95" s="36"/>
      <c r="W95" s="36"/>
      <c r="X95" s="36"/>
      <c r="Y95" s="36"/>
      <c r="Z95" s="36"/>
      <c r="AA95" s="36"/>
      <c r="AB95" s="36"/>
      <c r="AC95" s="36"/>
      <c r="AD95" s="36"/>
      <c r="AE95" s="36"/>
    </row>
  </sheetData>
  <sheetProtection algorithmName="SHA-512" hashValue="4ibaFULwhRx+4tvCt0BXCp3FrBP8Gi0+HaoXbneFAHHH8kKXDjEIBSsvlwvgz1bacdXAI5+Fv8zMCMB1MXSVsQ==" saltValue="FBfxYy+DkpbYc4cJSsGOSh8ThIJsv0XC6BE3+Y+b2lDTFiniHUA2+lN62yCtn9TxrzvVO3/pxzVv5IoHzJsSYg==" spinCount="100000" sheet="1" objects="1" scenarios="1" formatColumns="0" formatRows="0" autoFilter="0"/>
  <autoFilter ref="C76:K94"/>
  <mergeCells count="6">
    <mergeCell ref="L2:V2"/>
    <mergeCell ref="E7:H7"/>
    <mergeCell ref="E16:H16"/>
    <mergeCell ref="E25:H25"/>
    <mergeCell ref="E46:H46"/>
    <mergeCell ref="E69:H6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3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2"/>
      <c r="M2" s="352"/>
      <c r="N2" s="352"/>
      <c r="O2" s="352"/>
      <c r="P2" s="352"/>
      <c r="Q2" s="352"/>
      <c r="R2" s="352"/>
      <c r="S2" s="352"/>
      <c r="T2" s="352"/>
      <c r="U2" s="352"/>
      <c r="V2" s="352"/>
      <c r="AT2" s="18" t="s">
        <v>88</v>
      </c>
    </row>
    <row r="3" spans="1:46" s="1" customFormat="1" ht="6.95" customHeight="1">
      <c r="B3" s="102"/>
      <c r="C3" s="103"/>
      <c r="D3" s="103"/>
      <c r="E3" s="103"/>
      <c r="F3" s="103"/>
      <c r="G3" s="103"/>
      <c r="H3" s="103"/>
      <c r="I3" s="103"/>
      <c r="J3" s="103"/>
      <c r="K3" s="103"/>
      <c r="L3" s="21"/>
      <c r="AT3" s="18" t="s">
        <v>89</v>
      </c>
    </row>
    <row r="4" spans="1:46" s="1" customFormat="1" ht="24.95" customHeight="1">
      <c r="B4" s="21"/>
      <c r="D4" s="104" t="s">
        <v>117</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72" t="str">
        <f>'Rekapitulace stavby'!K6</f>
        <v>Úprava objektu Radniční č.p.13 na kancelářské prostory,Frýdek-Místek</v>
      </c>
      <c r="F7" s="373"/>
      <c r="G7" s="373"/>
      <c r="H7" s="373"/>
      <c r="L7" s="21"/>
    </row>
    <row r="8" spans="1:46" s="2" customFormat="1" ht="12" customHeight="1">
      <c r="A8" s="36"/>
      <c r="B8" s="41"/>
      <c r="C8" s="36"/>
      <c r="D8" s="106" t="s">
        <v>205</v>
      </c>
      <c r="E8" s="36"/>
      <c r="F8" s="36"/>
      <c r="G8" s="36"/>
      <c r="H8" s="36"/>
      <c r="I8" s="36"/>
      <c r="J8" s="36"/>
      <c r="K8" s="36"/>
      <c r="L8" s="107"/>
      <c r="S8" s="36"/>
      <c r="T8" s="36"/>
      <c r="U8" s="36"/>
      <c r="V8" s="36"/>
      <c r="W8" s="36"/>
      <c r="X8" s="36"/>
      <c r="Y8" s="36"/>
      <c r="Z8" s="36"/>
      <c r="AA8" s="36"/>
      <c r="AB8" s="36"/>
      <c r="AC8" s="36"/>
      <c r="AD8" s="36"/>
      <c r="AE8" s="36"/>
    </row>
    <row r="9" spans="1:46" s="2" customFormat="1" ht="16.5" customHeight="1">
      <c r="A9" s="36"/>
      <c r="B9" s="41"/>
      <c r="C9" s="36"/>
      <c r="D9" s="36"/>
      <c r="E9" s="366" t="s">
        <v>206</v>
      </c>
      <c r="F9" s="367"/>
      <c r="G9" s="367"/>
      <c r="H9" s="367"/>
      <c r="I9" s="36"/>
      <c r="J9" s="36"/>
      <c r="K9" s="36"/>
      <c r="L9" s="107"/>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7"/>
      <c r="S10" s="36"/>
      <c r="T10" s="36"/>
      <c r="U10" s="36"/>
      <c r="V10" s="36"/>
      <c r="W10" s="36"/>
      <c r="X10" s="36"/>
      <c r="Y10" s="36"/>
      <c r="Z10" s="36"/>
      <c r="AA10" s="36"/>
      <c r="AB10" s="36"/>
      <c r="AC10" s="36"/>
      <c r="AD10" s="36"/>
      <c r="AE10" s="36"/>
    </row>
    <row r="11" spans="1:46" s="2" customFormat="1" ht="12" customHeight="1">
      <c r="A11" s="36"/>
      <c r="B11" s="41"/>
      <c r="C11" s="36"/>
      <c r="D11" s="106" t="s">
        <v>18</v>
      </c>
      <c r="E11" s="36"/>
      <c r="F11" s="108" t="s">
        <v>19</v>
      </c>
      <c r="G11" s="36"/>
      <c r="H11" s="36"/>
      <c r="I11" s="106" t="s">
        <v>20</v>
      </c>
      <c r="J11" s="108" t="s">
        <v>21</v>
      </c>
      <c r="K11" s="36"/>
      <c r="L11" s="107"/>
      <c r="S11" s="36"/>
      <c r="T11" s="36"/>
      <c r="U11" s="36"/>
      <c r="V11" s="36"/>
      <c r="W11" s="36"/>
      <c r="X11" s="36"/>
      <c r="Y11" s="36"/>
      <c r="Z11" s="36"/>
      <c r="AA11" s="36"/>
      <c r="AB11" s="36"/>
      <c r="AC11" s="36"/>
      <c r="AD11" s="36"/>
      <c r="AE11" s="36"/>
    </row>
    <row r="12" spans="1:46" s="2" customFormat="1" ht="12" customHeight="1">
      <c r="A12" s="36"/>
      <c r="B12" s="41"/>
      <c r="C12" s="36"/>
      <c r="D12" s="106" t="s">
        <v>22</v>
      </c>
      <c r="E12" s="36"/>
      <c r="F12" s="108" t="s">
        <v>39</v>
      </c>
      <c r="G12" s="36"/>
      <c r="H12" s="36"/>
      <c r="I12" s="106" t="s">
        <v>24</v>
      </c>
      <c r="J12" s="109" t="str">
        <f>'Rekapitulace stavby'!AN8</f>
        <v>17. 7. 2020</v>
      </c>
      <c r="K12" s="36"/>
      <c r="L12" s="107"/>
      <c r="S12" s="36"/>
      <c r="T12" s="36"/>
      <c r="U12" s="36"/>
      <c r="V12" s="36"/>
      <c r="W12" s="36"/>
      <c r="X12" s="36"/>
      <c r="Y12" s="36"/>
      <c r="Z12" s="36"/>
      <c r="AA12" s="36"/>
      <c r="AB12" s="36"/>
      <c r="AC12" s="36"/>
      <c r="AD12" s="36"/>
      <c r="AE12" s="36"/>
    </row>
    <row r="13" spans="1:46" s="2" customFormat="1" ht="21.75" customHeight="1">
      <c r="A13" s="36"/>
      <c r="B13" s="41"/>
      <c r="C13" s="36"/>
      <c r="D13" s="110" t="s">
        <v>26</v>
      </c>
      <c r="E13" s="36"/>
      <c r="F13" s="111" t="s">
        <v>27</v>
      </c>
      <c r="G13" s="36"/>
      <c r="H13" s="36"/>
      <c r="I13" s="110" t="s">
        <v>28</v>
      </c>
      <c r="J13" s="111" t="s">
        <v>29</v>
      </c>
      <c r="K13" s="36"/>
      <c r="L13" s="107"/>
      <c r="S13" s="36"/>
      <c r="T13" s="36"/>
      <c r="U13" s="36"/>
      <c r="V13" s="36"/>
      <c r="W13" s="36"/>
      <c r="X13" s="36"/>
      <c r="Y13" s="36"/>
      <c r="Z13" s="36"/>
      <c r="AA13" s="36"/>
      <c r="AB13" s="36"/>
      <c r="AC13" s="36"/>
      <c r="AD13" s="36"/>
      <c r="AE13" s="36"/>
    </row>
    <row r="14" spans="1:46" s="2" customFormat="1" ht="12" customHeight="1">
      <c r="A14" s="36"/>
      <c r="B14" s="41"/>
      <c r="C14" s="36"/>
      <c r="D14" s="106" t="s">
        <v>30</v>
      </c>
      <c r="E14" s="36"/>
      <c r="F14" s="36"/>
      <c r="G14" s="36"/>
      <c r="H14" s="36"/>
      <c r="I14" s="106" t="s">
        <v>31</v>
      </c>
      <c r="J14" s="108" t="str">
        <f>IF('Rekapitulace stavby'!AN10="","",'Rekapitulace stavby'!AN10)</f>
        <v>00296643</v>
      </c>
      <c r="K14" s="36"/>
      <c r="L14" s="107"/>
      <c r="S14" s="36"/>
      <c r="T14" s="36"/>
      <c r="U14" s="36"/>
      <c r="V14" s="36"/>
      <c r="W14" s="36"/>
      <c r="X14" s="36"/>
      <c r="Y14" s="36"/>
      <c r="Z14" s="36"/>
      <c r="AA14" s="36"/>
      <c r="AB14" s="36"/>
      <c r="AC14" s="36"/>
      <c r="AD14" s="36"/>
      <c r="AE14" s="36"/>
    </row>
    <row r="15" spans="1:46" s="2" customFormat="1" ht="18" customHeight="1">
      <c r="A15" s="36"/>
      <c r="B15" s="41"/>
      <c r="C15" s="36"/>
      <c r="D15" s="36"/>
      <c r="E15" s="108" t="str">
        <f>IF('Rekapitulace stavby'!E11="","",'Rekapitulace stavby'!E11)</f>
        <v xml:space="preserve">Statutární město Frýdek-Místek </v>
      </c>
      <c r="F15" s="36"/>
      <c r="G15" s="36"/>
      <c r="H15" s="36"/>
      <c r="I15" s="106" t="s">
        <v>34</v>
      </c>
      <c r="J15" s="108" t="str">
        <f>IF('Rekapitulace stavby'!AN11="","",'Rekapitulace stavby'!AN11)</f>
        <v/>
      </c>
      <c r="K15" s="36"/>
      <c r="L15" s="107"/>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7"/>
      <c r="S16" s="36"/>
      <c r="T16" s="36"/>
      <c r="U16" s="36"/>
      <c r="V16" s="36"/>
      <c r="W16" s="36"/>
      <c r="X16" s="36"/>
      <c r="Y16" s="36"/>
      <c r="Z16" s="36"/>
      <c r="AA16" s="36"/>
      <c r="AB16" s="36"/>
      <c r="AC16" s="36"/>
      <c r="AD16" s="36"/>
      <c r="AE16" s="36"/>
    </row>
    <row r="17" spans="1:31" s="2" customFormat="1" ht="12" customHeight="1">
      <c r="A17" s="36"/>
      <c r="B17" s="41"/>
      <c r="C17" s="36"/>
      <c r="D17" s="106" t="s">
        <v>36</v>
      </c>
      <c r="E17" s="36"/>
      <c r="F17" s="36"/>
      <c r="G17" s="36"/>
      <c r="H17" s="36"/>
      <c r="I17" s="106" t="s">
        <v>31</v>
      </c>
      <c r="J17" s="31" t="str">
        <f>'Rekapitulace stavby'!AN13</f>
        <v>Vyplň údaj</v>
      </c>
      <c r="K17" s="36"/>
      <c r="L17" s="107"/>
      <c r="S17" s="36"/>
      <c r="T17" s="36"/>
      <c r="U17" s="36"/>
      <c r="V17" s="36"/>
      <c r="W17" s="36"/>
      <c r="X17" s="36"/>
      <c r="Y17" s="36"/>
      <c r="Z17" s="36"/>
      <c r="AA17" s="36"/>
      <c r="AB17" s="36"/>
      <c r="AC17" s="36"/>
      <c r="AD17" s="36"/>
      <c r="AE17" s="36"/>
    </row>
    <row r="18" spans="1:31" s="2" customFormat="1" ht="18" customHeight="1">
      <c r="A18" s="36"/>
      <c r="B18" s="41"/>
      <c r="C18" s="36"/>
      <c r="D18" s="36"/>
      <c r="E18" s="368" t="str">
        <f>'Rekapitulace stavby'!E14</f>
        <v>Vyplň údaj</v>
      </c>
      <c r="F18" s="369"/>
      <c r="G18" s="369"/>
      <c r="H18" s="369"/>
      <c r="I18" s="106" t="s">
        <v>34</v>
      </c>
      <c r="J18" s="31" t="str">
        <f>'Rekapitulace stavby'!AN14</f>
        <v>Vyplň údaj</v>
      </c>
      <c r="K18" s="36"/>
      <c r="L18" s="107"/>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7"/>
      <c r="S19" s="36"/>
      <c r="T19" s="36"/>
      <c r="U19" s="36"/>
      <c r="V19" s="36"/>
      <c r="W19" s="36"/>
      <c r="X19" s="36"/>
      <c r="Y19" s="36"/>
      <c r="Z19" s="36"/>
      <c r="AA19" s="36"/>
      <c r="AB19" s="36"/>
      <c r="AC19" s="36"/>
      <c r="AD19" s="36"/>
      <c r="AE19" s="36"/>
    </row>
    <row r="20" spans="1:31" s="2" customFormat="1" ht="12" customHeight="1">
      <c r="A20" s="36"/>
      <c r="B20" s="41"/>
      <c r="C20" s="36"/>
      <c r="D20" s="106" t="s">
        <v>38</v>
      </c>
      <c r="E20" s="36"/>
      <c r="F20" s="36"/>
      <c r="G20" s="36"/>
      <c r="H20" s="36"/>
      <c r="I20" s="106" t="s">
        <v>31</v>
      </c>
      <c r="J20" s="108" t="str">
        <f>IF('Rekapitulace stavby'!AN16="","",'Rekapitulace stavby'!AN16)</f>
        <v/>
      </c>
      <c r="K20" s="36"/>
      <c r="L20" s="107"/>
      <c r="S20" s="36"/>
      <c r="T20" s="36"/>
      <c r="U20" s="36"/>
      <c r="V20" s="36"/>
      <c r="W20" s="36"/>
      <c r="X20" s="36"/>
      <c r="Y20" s="36"/>
      <c r="Z20" s="36"/>
      <c r="AA20" s="36"/>
      <c r="AB20" s="36"/>
      <c r="AC20" s="36"/>
      <c r="AD20" s="36"/>
      <c r="AE20" s="36"/>
    </row>
    <row r="21" spans="1:31" s="2" customFormat="1" ht="18" customHeight="1">
      <c r="A21" s="36"/>
      <c r="B21" s="41"/>
      <c r="C21" s="36"/>
      <c r="D21" s="36"/>
      <c r="E21" s="108" t="str">
        <f>IF('Rekapitulace stavby'!E17="","",'Rekapitulace stavby'!E17)</f>
        <v xml:space="preserve"> </v>
      </c>
      <c r="F21" s="36"/>
      <c r="G21" s="36"/>
      <c r="H21" s="36"/>
      <c r="I21" s="106" t="s">
        <v>34</v>
      </c>
      <c r="J21" s="108" t="str">
        <f>IF('Rekapitulace stavby'!AN17="","",'Rekapitulace stavby'!AN17)</f>
        <v/>
      </c>
      <c r="K21" s="36"/>
      <c r="L21" s="107"/>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7"/>
      <c r="S22" s="36"/>
      <c r="T22" s="36"/>
      <c r="U22" s="36"/>
      <c r="V22" s="36"/>
      <c r="W22" s="36"/>
      <c r="X22" s="36"/>
      <c r="Y22" s="36"/>
      <c r="Z22" s="36"/>
      <c r="AA22" s="36"/>
      <c r="AB22" s="36"/>
      <c r="AC22" s="36"/>
      <c r="AD22" s="36"/>
      <c r="AE22" s="36"/>
    </row>
    <row r="23" spans="1:31" s="2" customFormat="1" ht="12" customHeight="1">
      <c r="A23" s="36"/>
      <c r="B23" s="41"/>
      <c r="C23" s="36"/>
      <c r="D23" s="106" t="s">
        <v>41</v>
      </c>
      <c r="E23" s="36"/>
      <c r="F23" s="36"/>
      <c r="G23" s="36"/>
      <c r="H23" s="36"/>
      <c r="I23" s="106" t="s">
        <v>31</v>
      </c>
      <c r="J23" s="108" t="str">
        <f>IF('Rekapitulace stavby'!AN19="","",'Rekapitulace stavby'!AN19)</f>
        <v>63307111</v>
      </c>
      <c r="K23" s="36"/>
      <c r="L23" s="107"/>
      <c r="S23" s="36"/>
      <c r="T23" s="36"/>
      <c r="U23" s="36"/>
      <c r="V23" s="36"/>
      <c r="W23" s="36"/>
      <c r="X23" s="36"/>
      <c r="Y23" s="36"/>
      <c r="Z23" s="36"/>
      <c r="AA23" s="36"/>
      <c r="AB23" s="36"/>
      <c r="AC23" s="36"/>
      <c r="AD23" s="36"/>
      <c r="AE23" s="36"/>
    </row>
    <row r="24" spans="1:31" s="2" customFormat="1" ht="18" customHeight="1">
      <c r="A24" s="36"/>
      <c r="B24" s="41"/>
      <c r="C24" s="36"/>
      <c r="D24" s="36"/>
      <c r="E24" s="108" t="str">
        <f>IF('Rekapitulace stavby'!E20="","",'Rekapitulace stavby'!E20)</f>
        <v xml:space="preserve">Lenka Jerakasová </v>
      </c>
      <c r="F24" s="36"/>
      <c r="G24" s="36"/>
      <c r="H24" s="36"/>
      <c r="I24" s="106" t="s">
        <v>34</v>
      </c>
      <c r="J24" s="108" t="str">
        <f>IF('Rekapitulace stavby'!AN20="","",'Rekapitulace stavby'!AN20)</f>
        <v/>
      </c>
      <c r="K24" s="36"/>
      <c r="L24" s="107"/>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7"/>
      <c r="S25" s="36"/>
      <c r="T25" s="36"/>
      <c r="U25" s="36"/>
      <c r="V25" s="36"/>
      <c r="W25" s="36"/>
      <c r="X25" s="36"/>
      <c r="Y25" s="36"/>
      <c r="Z25" s="36"/>
      <c r="AA25" s="36"/>
      <c r="AB25" s="36"/>
      <c r="AC25" s="36"/>
      <c r="AD25" s="36"/>
      <c r="AE25" s="36"/>
    </row>
    <row r="26" spans="1:31" s="2" customFormat="1" ht="12" customHeight="1">
      <c r="A26" s="36"/>
      <c r="B26" s="41"/>
      <c r="C26" s="36"/>
      <c r="D26" s="106" t="s">
        <v>44</v>
      </c>
      <c r="E26" s="36"/>
      <c r="F26" s="36"/>
      <c r="G26" s="36"/>
      <c r="H26" s="36"/>
      <c r="I26" s="36"/>
      <c r="J26" s="36"/>
      <c r="K26" s="36"/>
      <c r="L26" s="107"/>
      <c r="S26" s="36"/>
      <c r="T26" s="36"/>
      <c r="U26" s="36"/>
      <c r="V26" s="36"/>
      <c r="W26" s="36"/>
      <c r="X26" s="36"/>
      <c r="Y26" s="36"/>
      <c r="Z26" s="36"/>
      <c r="AA26" s="36"/>
      <c r="AB26" s="36"/>
      <c r="AC26" s="36"/>
      <c r="AD26" s="36"/>
      <c r="AE26" s="36"/>
    </row>
    <row r="27" spans="1:31" s="8" customFormat="1" ht="16.5" customHeight="1">
      <c r="A27" s="112"/>
      <c r="B27" s="113"/>
      <c r="C27" s="112"/>
      <c r="D27" s="112"/>
      <c r="E27" s="370" t="s">
        <v>35</v>
      </c>
      <c r="F27" s="370"/>
      <c r="G27" s="370"/>
      <c r="H27" s="370"/>
      <c r="I27" s="112"/>
      <c r="J27" s="112"/>
      <c r="K27" s="112"/>
      <c r="L27" s="114"/>
      <c r="S27" s="112"/>
      <c r="T27" s="112"/>
      <c r="U27" s="112"/>
      <c r="V27" s="112"/>
      <c r="W27" s="112"/>
      <c r="X27" s="112"/>
      <c r="Y27" s="112"/>
      <c r="Z27" s="112"/>
      <c r="AA27" s="112"/>
      <c r="AB27" s="112"/>
      <c r="AC27" s="112"/>
      <c r="AD27" s="112"/>
      <c r="AE27" s="112"/>
    </row>
    <row r="28" spans="1:31" s="2" customFormat="1" ht="6.95" customHeight="1">
      <c r="A28" s="36"/>
      <c r="B28" s="41"/>
      <c r="C28" s="36"/>
      <c r="D28" s="36"/>
      <c r="E28" s="36"/>
      <c r="F28" s="36"/>
      <c r="G28" s="36"/>
      <c r="H28" s="36"/>
      <c r="I28" s="36"/>
      <c r="J28" s="36"/>
      <c r="K28" s="36"/>
      <c r="L28" s="107"/>
      <c r="S28" s="36"/>
      <c r="T28" s="36"/>
      <c r="U28" s="36"/>
      <c r="V28" s="36"/>
      <c r="W28" s="36"/>
      <c r="X28" s="36"/>
      <c r="Y28" s="36"/>
      <c r="Z28" s="36"/>
      <c r="AA28" s="36"/>
      <c r="AB28" s="36"/>
      <c r="AC28" s="36"/>
      <c r="AD28" s="36"/>
      <c r="AE28" s="36"/>
    </row>
    <row r="29" spans="1:31" s="2" customFormat="1" ht="6.95" customHeight="1">
      <c r="A29" s="36"/>
      <c r="B29" s="41"/>
      <c r="C29" s="36"/>
      <c r="D29" s="115"/>
      <c r="E29" s="115"/>
      <c r="F29" s="115"/>
      <c r="G29" s="115"/>
      <c r="H29" s="115"/>
      <c r="I29" s="115"/>
      <c r="J29" s="115"/>
      <c r="K29" s="115"/>
      <c r="L29" s="107"/>
      <c r="S29" s="36"/>
      <c r="T29" s="36"/>
      <c r="U29" s="36"/>
      <c r="V29" s="36"/>
      <c r="W29" s="36"/>
      <c r="X29" s="36"/>
      <c r="Y29" s="36"/>
      <c r="Z29" s="36"/>
      <c r="AA29" s="36"/>
      <c r="AB29" s="36"/>
      <c r="AC29" s="36"/>
      <c r="AD29" s="36"/>
      <c r="AE29" s="36"/>
    </row>
    <row r="30" spans="1:31" s="2" customFormat="1" ht="25.35" customHeight="1">
      <c r="A30" s="36"/>
      <c r="B30" s="41"/>
      <c r="C30" s="36"/>
      <c r="D30" s="116" t="s">
        <v>46</v>
      </c>
      <c r="E30" s="36"/>
      <c r="F30" s="36"/>
      <c r="G30" s="36"/>
      <c r="H30" s="36"/>
      <c r="I30" s="36"/>
      <c r="J30" s="117">
        <f>ROUND(J95, 2)</f>
        <v>0</v>
      </c>
      <c r="K30" s="36"/>
      <c r="L30" s="107"/>
      <c r="S30" s="36"/>
      <c r="T30" s="36"/>
      <c r="U30" s="36"/>
      <c r="V30" s="36"/>
      <c r="W30" s="36"/>
      <c r="X30" s="36"/>
      <c r="Y30" s="36"/>
      <c r="Z30" s="36"/>
      <c r="AA30" s="36"/>
      <c r="AB30" s="36"/>
      <c r="AC30" s="36"/>
      <c r="AD30" s="36"/>
      <c r="AE30" s="36"/>
    </row>
    <row r="31" spans="1:31" s="2" customFormat="1" ht="6.95" customHeight="1">
      <c r="A31" s="36"/>
      <c r="B31" s="41"/>
      <c r="C31" s="36"/>
      <c r="D31" s="115"/>
      <c r="E31" s="115"/>
      <c r="F31" s="115"/>
      <c r="G31" s="115"/>
      <c r="H31" s="115"/>
      <c r="I31" s="115"/>
      <c r="J31" s="115"/>
      <c r="K31" s="115"/>
      <c r="L31" s="107"/>
      <c r="S31" s="36"/>
      <c r="T31" s="36"/>
      <c r="U31" s="36"/>
      <c r="V31" s="36"/>
      <c r="W31" s="36"/>
      <c r="X31" s="36"/>
      <c r="Y31" s="36"/>
      <c r="Z31" s="36"/>
      <c r="AA31" s="36"/>
      <c r="AB31" s="36"/>
      <c r="AC31" s="36"/>
      <c r="AD31" s="36"/>
      <c r="AE31" s="36"/>
    </row>
    <row r="32" spans="1:31" s="2" customFormat="1" ht="14.45" customHeight="1">
      <c r="A32" s="36"/>
      <c r="B32" s="41"/>
      <c r="C32" s="36"/>
      <c r="D32" s="36"/>
      <c r="E32" s="36"/>
      <c r="F32" s="118" t="s">
        <v>48</v>
      </c>
      <c r="G32" s="36"/>
      <c r="H32" s="36"/>
      <c r="I32" s="118" t="s">
        <v>47</v>
      </c>
      <c r="J32" s="118" t="s">
        <v>49</v>
      </c>
      <c r="K32" s="36"/>
      <c r="L32" s="107"/>
      <c r="S32" s="36"/>
      <c r="T32" s="36"/>
      <c r="U32" s="36"/>
      <c r="V32" s="36"/>
      <c r="W32" s="36"/>
      <c r="X32" s="36"/>
      <c r="Y32" s="36"/>
      <c r="Z32" s="36"/>
      <c r="AA32" s="36"/>
      <c r="AB32" s="36"/>
      <c r="AC32" s="36"/>
      <c r="AD32" s="36"/>
      <c r="AE32" s="36"/>
    </row>
    <row r="33" spans="1:31" s="2" customFormat="1" ht="14.45" customHeight="1">
      <c r="A33" s="36"/>
      <c r="B33" s="41"/>
      <c r="C33" s="36"/>
      <c r="D33" s="119" t="s">
        <v>50</v>
      </c>
      <c r="E33" s="106" t="s">
        <v>51</v>
      </c>
      <c r="F33" s="120">
        <f>ROUND((SUM(BE95:BE336)),  2)</f>
        <v>0</v>
      </c>
      <c r="G33" s="36"/>
      <c r="H33" s="36"/>
      <c r="I33" s="121">
        <v>0.21</v>
      </c>
      <c r="J33" s="120">
        <f>ROUND(((SUM(BE95:BE336))*I33),  2)</f>
        <v>0</v>
      </c>
      <c r="K33" s="36"/>
      <c r="L33" s="107"/>
      <c r="S33" s="36"/>
      <c r="T33" s="36"/>
      <c r="U33" s="36"/>
      <c r="V33" s="36"/>
      <c r="W33" s="36"/>
      <c r="X33" s="36"/>
      <c r="Y33" s="36"/>
      <c r="Z33" s="36"/>
      <c r="AA33" s="36"/>
      <c r="AB33" s="36"/>
      <c r="AC33" s="36"/>
      <c r="AD33" s="36"/>
      <c r="AE33" s="36"/>
    </row>
    <row r="34" spans="1:31" s="2" customFormat="1" ht="14.45" customHeight="1">
      <c r="A34" s="36"/>
      <c r="B34" s="41"/>
      <c r="C34" s="36"/>
      <c r="D34" s="36"/>
      <c r="E34" s="106" t="s">
        <v>52</v>
      </c>
      <c r="F34" s="120">
        <f>ROUND((SUM(BF95:BF336)),  2)</f>
        <v>0</v>
      </c>
      <c r="G34" s="36"/>
      <c r="H34" s="36"/>
      <c r="I34" s="121">
        <v>0.15</v>
      </c>
      <c r="J34" s="120">
        <f>ROUND(((SUM(BF95:BF336))*I34),  2)</f>
        <v>0</v>
      </c>
      <c r="K34" s="36"/>
      <c r="L34" s="107"/>
      <c r="S34" s="36"/>
      <c r="T34" s="36"/>
      <c r="U34" s="36"/>
      <c r="V34" s="36"/>
      <c r="W34" s="36"/>
      <c r="X34" s="36"/>
      <c r="Y34" s="36"/>
      <c r="Z34" s="36"/>
      <c r="AA34" s="36"/>
      <c r="AB34" s="36"/>
      <c r="AC34" s="36"/>
      <c r="AD34" s="36"/>
      <c r="AE34" s="36"/>
    </row>
    <row r="35" spans="1:31" s="2" customFormat="1" ht="14.45" hidden="1" customHeight="1">
      <c r="A35" s="36"/>
      <c r="B35" s="41"/>
      <c r="C35" s="36"/>
      <c r="D35" s="36"/>
      <c r="E35" s="106" t="s">
        <v>53</v>
      </c>
      <c r="F35" s="120">
        <f>ROUND((SUM(BG95:BG336)),  2)</f>
        <v>0</v>
      </c>
      <c r="G35" s="36"/>
      <c r="H35" s="36"/>
      <c r="I35" s="121">
        <v>0.21</v>
      </c>
      <c r="J35" s="120">
        <f>0</f>
        <v>0</v>
      </c>
      <c r="K35" s="36"/>
      <c r="L35" s="107"/>
      <c r="S35" s="36"/>
      <c r="T35" s="36"/>
      <c r="U35" s="36"/>
      <c r="V35" s="36"/>
      <c r="W35" s="36"/>
      <c r="X35" s="36"/>
      <c r="Y35" s="36"/>
      <c r="Z35" s="36"/>
      <c r="AA35" s="36"/>
      <c r="AB35" s="36"/>
      <c r="AC35" s="36"/>
      <c r="AD35" s="36"/>
      <c r="AE35" s="36"/>
    </row>
    <row r="36" spans="1:31" s="2" customFormat="1" ht="14.45" hidden="1" customHeight="1">
      <c r="A36" s="36"/>
      <c r="B36" s="41"/>
      <c r="C36" s="36"/>
      <c r="D36" s="36"/>
      <c r="E36" s="106" t="s">
        <v>54</v>
      </c>
      <c r="F36" s="120">
        <f>ROUND((SUM(BH95:BH336)),  2)</f>
        <v>0</v>
      </c>
      <c r="G36" s="36"/>
      <c r="H36" s="36"/>
      <c r="I36" s="121">
        <v>0.15</v>
      </c>
      <c r="J36" s="120">
        <f>0</f>
        <v>0</v>
      </c>
      <c r="K36" s="36"/>
      <c r="L36" s="107"/>
      <c r="S36" s="36"/>
      <c r="T36" s="36"/>
      <c r="U36" s="36"/>
      <c r="V36" s="36"/>
      <c r="W36" s="36"/>
      <c r="X36" s="36"/>
      <c r="Y36" s="36"/>
      <c r="Z36" s="36"/>
      <c r="AA36" s="36"/>
      <c r="AB36" s="36"/>
      <c r="AC36" s="36"/>
      <c r="AD36" s="36"/>
      <c r="AE36" s="36"/>
    </row>
    <row r="37" spans="1:31" s="2" customFormat="1" ht="14.45" hidden="1" customHeight="1">
      <c r="A37" s="36"/>
      <c r="B37" s="41"/>
      <c r="C37" s="36"/>
      <c r="D37" s="36"/>
      <c r="E37" s="106" t="s">
        <v>55</v>
      </c>
      <c r="F37" s="120">
        <f>ROUND((SUM(BI95:BI336)),  2)</f>
        <v>0</v>
      </c>
      <c r="G37" s="36"/>
      <c r="H37" s="36"/>
      <c r="I37" s="121">
        <v>0</v>
      </c>
      <c r="J37" s="120">
        <f>0</f>
        <v>0</v>
      </c>
      <c r="K37" s="36"/>
      <c r="L37" s="107"/>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7"/>
      <c r="S38" s="36"/>
      <c r="T38" s="36"/>
      <c r="U38" s="36"/>
      <c r="V38" s="36"/>
      <c r="W38" s="36"/>
      <c r="X38" s="36"/>
      <c r="Y38" s="36"/>
      <c r="Z38" s="36"/>
      <c r="AA38" s="36"/>
      <c r="AB38" s="36"/>
      <c r="AC38" s="36"/>
      <c r="AD38" s="36"/>
      <c r="AE38" s="36"/>
    </row>
    <row r="39" spans="1:31" s="2" customFormat="1" ht="25.35" customHeight="1">
      <c r="A39" s="36"/>
      <c r="B39" s="41"/>
      <c r="C39" s="122"/>
      <c r="D39" s="123" t="s">
        <v>56</v>
      </c>
      <c r="E39" s="124"/>
      <c r="F39" s="124"/>
      <c r="G39" s="125" t="s">
        <v>57</v>
      </c>
      <c r="H39" s="126" t="s">
        <v>58</v>
      </c>
      <c r="I39" s="124"/>
      <c r="J39" s="127">
        <f>SUM(J30:J37)</f>
        <v>0</v>
      </c>
      <c r="K39" s="128"/>
      <c r="L39" s="107"/>
      <c r="S39" s="36"/>
      <c r="T39" s="36"/>
      <c r="U39" s="36"/>
      <c r="V39" s="36"/>
      <c r="W39" s="36"/>
      <c r="X39" s="36"/>
      <c r="Y39" s="36"/>
      <c r="Z39" s="36"/>
      <c r="AA39" s="36"/>
      <c r="AB39" s="36"/>
      <c r="AC39" s="36"/>
      <c r="AD39" s="36"/>
      <c r="AE39" s="36"/>
    </row>
    <row r="40" spans="1:31" s="2" customFormat="1" ht="14.45" customHeight="1">
      <c r="A40" s="36"/>
      <c r="B40" s="129"/>
      <c r="C40" s="130"/>
      <c r="D40" s="130"/>
      <c r="E40" s="130"/>
      <c r="F40" s="130"/>
      <c r="G40" s="130"/>
      <c r="H40" s="130"/>
      <c r="I40" s="130"/>
      <c r="J40" s="130"/>
      <c r="K40" s="130"/>
      <c r="L40" s="107"/>
      <c r="S40" s="36"/>
      <c r="T40" s="36"/>
      <c r="U40" s="36"/>
      <c r="V40" s="36"/>
      <c r="W40" s="36"/>
      <c r="X40" s="36"/>
      <c r="Y40" s="36"/>
      <c r="Z40" s="36"/>
      <c r="AA40" s="36"/>
      <c r="AB40" s="36"/>
      <c r="AC40" s="36"/>
      <c r="AD40" s="36"/>
      <c r="AE40" s="36"/>
    </row>
    <row r="44" spans="1:31" s="2" customFormat="1" ht="6.95" customHeight="1">
      <c r="A44" s="36"/>
      <c r="B44" s="131"/>
      <c r="C44" s="132"/>
      <c r="D44" s="132"/>
      <c r="E44" s="132"/>
      <c r="F44" s="132"/>
      <c r="G44" s="132"/>
      <c r="H44" s="132"/>
      <c r="I44" s="132"/>
      <c r="J44" s="132"/>
      <c r="K44" s="132"/>
      <c r="L44" s="107"/>
      <c r="S44" s="36"/>
      <c r="T44" s="36"/>
      <c r="U44" s="36"/>
      <c r="V44" s="36"/>
      <c r="W44" s="36"/>
      <c r="X44" s="36"/>
      <c r="Y44" s="36"/>
      <c r="Z44" s="36"/>
      <c r="AA44" s="36"/>
      <c r="AB44" s="36"/>
      <c r="AC44" s="36"/>
      <c r="AD44" s="36"/>
      <c r="AE44" s="36"/>
    </row>
    <row r="45" spans="1:31" s="2" customFormat="1" ht="24.95" customHeight="1">
      <c r="A45" s="36"/>
      <c r="B45" s="37"/>
      <c r="C45" s="24" t="s">
        <v>118</v>
      </c>
      <c r="D45" s="38"/>
      <c r="E45" s="38"/>
      <c r="F45" s="38"/>
      <c r="G45" s="38"/>
      <c r="H45" s="38"/>
      <c r="I45" s="38"/>
      <c r="J45" s="38"/>
      <c r="K45" s="38"/>
      <c r="L45" s="107"/>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7"/>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7"/>
      <c r="S47" s="36"/>
      <c r="T47" s="36"/>
      <c r="U47" s="36"/>
      <c r="V47" s="36"/>
      <c r="W47" s="36"/>
      <c r="X47" s="36"/>
      <c r="Y47" s="36"/>
      <c r="Z47" s="36"/>
      <c r="AA47" s="36"/>
      <c r="AB47" s="36"/>
      <c r="AC47" s="36"/>
      <c r="AD47" s="36"/>
      <c r="AE47" s="36"/>
    </row>
    <row r="48" spans="1:31" s="2" customFormat="1" ht="16.5" customHeight="1">
      <c r="A48" s="36"/>
      <c r="B48" s="37"/>
      <c r="C48" s="38"/>
      <c r="D48" s="38"/>
      <c r="E48" s="374" t="str">
        <f>E7</f>
        <v>Úprava objektu Radniční č.p.13 na kancelářské prostory,Frýdek-Místek</v>
      </c>
      <c r="F48" s="375"/>
      <c r="G48" s="375"/>
      <c r="H48" s="375"/>
      <c r="I48" s="38"/>
      <c r="J48" s="38"/>
      <c r="K48" s="38"/>
      <c r="L48" s="107"/>
      <c r="S48" s="36"/>
      <c r="T48" s="36"/>
      <c r="U48" s="36"/>
      <c r="V48" s="36"/>
      <c r="W48" s="36"/>
      <c r="X48" s="36"/>
      <c r="Y48" s="36"/>
      <c r="Z48" s="36"/>
      <c r="AA48" s="36"/>
      <c r="AB48" s="36"/>
      <c r="AC48" s="36"/>
      <c r="AD48" s="36"/>
      <c r="AE48" s="36"/>
    </row>
    <row r="49" spans="1:47" s="2" customFormat="1" ht="12" customHeight="1">
      <c r="A49" s="36"/>
      <c r="B49" s="37"/>
      <c r="C49" s="30" t="s">
        <v>205</v>
      </c>
      <c r="D49" s="38"/>
      <c r="E49" s="38"/>
      <c r="F49" s="38"/>
      <c r="G49" s="38"/>
      <c r="H49" s="38"/>
      <c r="I49" s="38"/>
      <c r="J49" s="38"/>
      <c r="K49" s="38"/>
      <c r="L49" s="107"/>
      <c r="S49" s="36"/>
      <c r="T49" s="36"/>
      <c r="U49" s="36"/>
      <c r="V49" s="36"/>
      <c r="W49" s="36"/>
      <c r="X49" s="36"/>
      <c r="Y49" s="36"/>
      <c r="Z49" s="36"/>
      <c r="AA49" s="36"/>
      <c r="AB49" s="36"/>
      <c r="AC49" s="36"/>
      <c r="AD49" s="36"/>
      <c r="AE49" s="36"/>
    </row>
    <row r="50" spans="1:47" s="2" customFormat="1" ht="16.5" customHeight="1">
      <c r="A50" s="36"/>
      <c r="B50" s="37"/>
      <c r="C50" s="38"/>
      <c r="D50" s="38"/>
      <c r="E50" s="330" t="str">
        <f>E9</f>
        <v xml:space="preserve">200101/D.1.1 - Architektonicko stavební řešení - zateplení objektu,výměna oken </v>
      </c>
      <c r="F50" s="371"/>
      <c r="G50" s="371"/>
      <c r="H50" s="371"/>
      <c r="I50" s="38"/>
      <c r="J50" s="38"/>
      <c r="K50" s="38"/>
      <c r="L50" s="107"/>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7"/>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 xml:space="preserve"> </v>
      </c>
      <c r="G52" s="38"/>
      <c r="H52" s="38"/>
      <c r="I52" s="30" t="s">
        <v>24</v>
      </c>
      <c r="J52" s="61" t="str">
        <f>IF(J12="","",J12)</f>
        <v>17. 7. 2020</v>
      </c>
      <c r="K52" s="38"/>
      <c r="L52" s="107"/>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7"/>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 xml:space="preserve">Statutární město Frýdek-Místek </v>
      </c>
      <c r="G54" s="38"/>
      <c r="H54" s="38"/>
      <c r="I54" s="30" t="s">
        <v>38</v>
      </c>
      <c r="J54" s="34" t="str">
        <f>E21</f>
        <v xml:space="preserve"> </v>
      </c>
      <c r="K54" s="38"/>
      <c r="L54" s="107"/>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41</v>
      </c>
      <c r="J55" s="34" t="str">
        <f>E24</f>
        <v xml:space="preserve">Lenka Jerakasová </v>
      </c>
      <c r="K55" s="38"/>
      <c r="L55" s="107"/>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7"/>
      <c r="S56" s="36"/>
      <c r="T56" s="36"/>
      <c r="U56" s="36"/>
      <c r="V56" s="36"/>
      <c r="W56" s="36"/>
      <c r="X56" s="36"/>
      <c r="Y56" s="36"/>
      <c r="Z56" s="36"/>
      <c r="AA56" s="36"/>
      <c r="AB56" s="36"/>
      <c r="AC56" s="36"/>
      <c r="AD56" s="36"/>
      <c r="AE56" s="36"/>
    </row>
    <row r="57" spans="1:47" s="2" customFormat="1" ht="29.25" customHeight="1">
      <c r="A57" s="36"/>
      <c r="B57" s="37"/>
      <c r="C57" s="133" t="s">
        <v>119</v>
      </c>
      <c r="D57" s="134"/>
      <c r="E57" s="134"/>
      <c r="F57" s="134"/>
      <c r="G57" s="134"/>
      <c r="H57" s="134"/>
      <c r="I57" s="134"/>
      <c r="J57" s="135" t="s">
        <v>120</v>
      </c>
      <c r="K57" s="134"/>
      <c r="L57" s="107"/>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7"/>
      <c r="S58" s="36"/>
      <c r="T58" s="36"/>
      <c r="U58" s="36"/>
      <c r="V58" s="36"/>
      <c r="W58" s="36"/>
      <c r="X58" s="36"/>
      <c r="Y58" s="36"/>
      <c r="Z58" s="36"/>
      <c r="AA58" s="36"/>
      <c r="AB58" s="36"/>
      <c r="AC58" s="36"/>
      <c r="AD58" s="36"/>
      <c r="AE58" s="36"/>
    </row>
    <row r="59" spans="1:47" s="2" customFormat="1" ht="22.9" customHeight="1">
      <c r="A59" s="36"/>
      <c r="B59" s="37"/>
      <c r="C59" s="136" t="s">
        <v>78</v>
      </c>
      <c r="D59" s="38"/>
      <c r="E59" s="38"/>
      <c r="F59" s="38"/>
      <c r="G59" s="38"/>
      <c r="H59" s="38"/>
      <c r="I59" s="38"/>
      <c r="J59" s="79">
        <f>J95</f>
        <v>0</v>
      </c>
      <c r="K59" s="38"/>
      <c r="L59" s="107"/>
      <c r="S59" s="36"/>
      <c r="T59" s="36"/>
      <c r="U59" s="36"/>
      <c r="V59" s="36"/>
      <c r="W59" s="36"/>
      <c r="X59" s="36"/>
      <c r="Y59" s="36"/>
      <c r="Z59" s="36"/>
      <c r="AA59" s="36"/>
      <c r="AB59" s="36"/>
      <c r="AC59" s="36"/>
      <c r="AD59" s="36"/>
      <c r="AE59" s="36"/>
      <c r="AU59" s="18" t="s">
        <v>121</v>
      </c>
    </row>
    <row r="60" spans="1:47" s="9" customFormat="1" ht="24.95" customHeight="1">
      <c r="B60" s="137"/>
      <c r="C60" s="138"/>
      <c r="D60" s="139" t="s">
        <v>207</v>
      </c>
      <c r="E60" s="140"/>
      <c r="F60" s="140"/>
      <c r="G60" s="140"/>
      <c r="H60" s="140"/>
      <c r="I60" s="140"/>
      <c r="J60" s="141">
        <f>J96</f>
        <v>0</v>
      </c>
      <c r="K60" s="138"/>
      <c r="L60" s="142"/>
    </row>
    <row r="61" spans="1:47" s="10" customFormat="1" ht="19.899999999999999" customHeight="1">
      <c r="B61" s="143"/>
      <c r="C61" s="144"/>
      <c r="D61" s="145" t="s">
        <v>208</v>
      </c>
      <c r="E61" s="146"/>
      <c r="F61" s="146"/>
      <c r="G61" s="146"/>
      <c r="H61" s="146"/>
      <c r="I61" s="146"/>
      <c r="J61" s="147">
        <f>J97</f>
        <v>0</v>
      </c>
      <c r="K61" s="144"/>
      <c r="L61" s="148"/>
    </row>
    <row r="62" spans="1:47" s="10" customFormat="1" ht="19.899999999999999" customHeight="1">
      <c r="B62" s="143"/>
      <c r="C62" s="144"/>
      <c r="D62" s="145" t="s">
        <v>209</v>
      </c>
      <c r="E62" s="146"/>
      <c r="F62" s="146"/>
      <c r="G62" s="146"/>
      <c r="H62" s="146"/>
      <c r="I62" s="146"/>
      <c r="J62" s="147">
        <f>J109</f>
        <v>0</v>
      </c>
      <c r="K62" s="144"/>
      <c r="L62" s="148"/>
    </row>
    <row r="63" spans="1:47" s="10" customFormat="1" ht="19.899999999999999" customHeight="1">
      <c r="B63" s="143"/>
      <c r="C63" s="144"/>
      <c r="D63" s="145" t="s">
        <v>210</v>
      </c>
      <c r="E63" s="146"/>
      <c r="F63" s="146"/>
      <c r="G63" s="146"/>
      <c r="H63" s="146"/>
      <c r="I63" s="146"/>
      <c r="J63" s="147">
        <f>J158</f>
        <v>0</v>
      </c>
      <c r="K63" s="144"/>
      <c r="L63" s="148"/>
    </row>
    <row r="64" spans="1:47" s="10" customFormat="1" ht="19.899999999999999" customHeight="1">
      <c r="B64" s="143"/>
      <c r="C64" s="144"/>
      <c r="D64" s="145" t="s">
        <v>211</v>
      </c>
      <c r="E64" s="146"/>
      <c r="F64" s="146"/>
      <c r="G64" s="146"/>
      <c r="H64" s="146"/>
      <c r="I64" s="146"/>
      <c r="J64" s="147">
        <f>J200</f>
        <v>0</v>
      </c>
      <c r="K64" s="144"/>
      <c r="L64" s="148"/>
    </row>
    <row r="65" spans="1:31" s="10" customFormat="1" ht="19.899999999999999" customHeight="1">
      <c r="B65" s="143"/>
      <c r="C65" s="144"/>
      <c r="D65" s="145" t="s">
        <v>212</v>
      </c>
      <c r="E65" s="146"/>
      <c r="F65" s="146"/>
      <c r="G65" s="146"/>
      <c r="H65" s="146"/>
      <c r="I65" s="146"/>
      <c r="J65" s="147">
        <f>J211</f>
        <v>0</v>
      </c>
      <c r="K65" s="144"/>
      <c r="L65" s="148"/>
    </row>
    <row r="66" spans="1:31" s="9" customFormat="1" ht="24.95" customHeight="1">
      <c r="B66" s="137"/>
      <c r="C66" s="138"/>
      <c r="D66" s="139" t="s">
        <v>213</v>
      </c>
      <c r="E66" s="140"/>
      <c r="F66" s="140"/>
      <c r="G66" s="140"/>
      <c r="H66" s="140"/>
      <c r="I66" s="140"/>
      <c r="J66" s="141">
        <f>J214</f>
        <v>0</v>
      </c>
      <c r="K66" s="138"/>
      <c r="L66" s="142"/>
    </row>
    <row r="67" spans="1:31" s="9" customFormat="1" ht="24.95" customHeight="1">
      <c r="B67" s="137"/>
      <c r="C67" s="138"/>
      <c r="D67" s="139" t="s">
        <v>214</v>
      </c>
      <c r="E67" s="140"/>
      <c r="F67" s="140"/>
      <c r="G67" s="140"/>
      <c r="H67" s="140"/>
      <c r="I67" s="140"/>
      <c r="J67" s="141">
        <f>J242</f>
        <v>0</v>
      </c>
      <c r="K67" s="138"/>
      <c r="L67" s="142"/>
    </row>
    <row r="68" spans="1:31" s="10" customFormat="1" ht="19.899999999999999" customHeight="1">
      <c r="B68" s="143"/>
      <c r="C68" s="144"/>
      <c r="D68" s="145" t="s">
        <v>215</v>
      </c>
      <c r="E68" s="146"/>
      <c r="F68" s="146"/>
      <c r="G68" s="146"/>
      <c r="H68" s="146"/>
      <c r="I68" s="146"/>
      <c r="J68" s="147">
        <f>J243</f>
        <v>0</v>
      </c>
      <c r="K68" s="144"/>
      <c r="L68" s="148"/>
    </row>
    <row r="69" spans="1:31" s="10" customFormat="1" ht="19.899999999999999" customHeight="1">
      <c r="B69" s="143"/>
      <c r="C69" s="144"/>
      <c r="D69" s="145" t="s">
        <v>216</v>
      </c>
      <c r="E69" s="146"/>
      <c r="F69" s="146"/>
      <c r="G69" s="146"/>
      <c r="H69" s="146"/>
      <c r="I69" s="146"/>
      <c r="J69" s="147">
        <f>J263</f>
        <v>0</v>
      </c>
      <c r="K69" s="144"/>
      <c r="L69" s="148"/>
    </row>
    <row r="70" spans="1:31" s="10" customFormat="1" ht="19.899999999999999" customHeight="1">
      <c r="B70" s="143"/>
      <c r="C70" s="144"/>
      <c r="D70" s="145" t="s">
        <v>217</v>
      </c>
      <c r="E70" s="146"/>
      <c r="F70" s="146"/>
      <c r="G70" s="146"/>
      <c r="H70" s="146"/>
      <c r="I70" s="146"/>
      <c r="J70" s="147">
        <f>J274</f>
        <v>0</v>
      </c>
      <c r="K70" s="144"/>
      <c r="L70" s="148"/>
    </row>
    <row r="71" spans="1:31" s="10" customFormat="1" ht="19.899999999999999" customHeight="1">
      <c r="B71" s="143"/>
      <c r="C71" s="144"/>
      <c r="D71" s="145" t="s">
        <v>218</v>
      </c>
      <c r="E71" s="146"/>
      <c r="F71" s="146"/>
      <c r="G71" s="146"/>
      <c r="H71" s="146"/>
      <c r="I71" s="146"/>
      <c r="J71" s="147">
        <f>J283</f>
        <v>0</v>
      </c>
      <c r="K71" s="144"/>
      <c r="L71" s="148"/>
    </row>
    <row r="72" spans="1:31" s="10" customFormat="1" ht="19.899999999999999" customHeight="1">
      <c r="B72" s="143"/>
      <c r="C72" s="144"/>
      <c r="D72" s="145" t="s">
        <v>219</v>
      </c>
      <c r="E72" s="146"/>
      <c r="F72" s="146"/>
      <c r="G72" s="146"/>
      <c r="H72" s="146"/>
      <c r="I72" s="146"/>
      <c r="J72" s="147">
        <f>J308</f>
        <v>0</v>
      </c>
      <c r="K72" s="144"/>
      <c r="L72" s="148"/>
    </row>
    <row r="73" spans="1:31" s="10" customFormat="1" ht="19.899999999999999" customHeight="1">
      <c r="B73" s="143"/>
      <c r="C73" s="144"/>
      <c r="D73" s="145" t="s">
        <v>220</v>
      </c>
      <c r="E73" s="146"/>
      <c r="F73" s="146"/>
      <c r="G73" s="146"/>
      <c r="H73" s="146"/>
      <c r="I73" s="146"/>
      <c r="J73" s="147">
        <f>J317</f>
        <v>0</v>
      </c>
      <c r="K73" s="144"/>
      <c r="L73" s="148"/>
    </row>
    <row r="74" spans="1:31" s="10" customFormat="1" ht="19.899999999999999" customHeight="1">
      <c r="B74" s="143"/>
      <c r="C74" s="144"/>
      <c r="D74" s="145" t="s">
        <v>221</v>
      </c>
      <c r="E74" s="146"/>
      <c r="F74" s="146"/>
      <c r="G74" s="146"/>
      <c r="H74" s="146"/>
      <c r="I74" s="146"/>
      <c r="J74" s="147">
        <f>J328</f>
        <v>0</v>
      </c>
      <c r="K74" s="144"/>
      <c r="L74" s="148"/>
    </row>
    <row r="75" spans="1:31" s="9" customFormat="1" ht="24.95" customHeight="1">
      <c r="B75" s="137"/>
      <c r="C75" s="138"/>
      <c r="D75" s="139" t="s">
        <v>222</v>
      </c>
      <c r="E75" s="140"/>
      <c r="F75" s="140"/>
      <c r="G75" s="140"/>
      <c r="H75" s="140"/>
      <c r="I75" s="140"/>
      <c r="J75" s="141">
        <f>J335</f>
        <v>0</v>
      </c>
      <c r="K75" s="138"/>
      <c r="L75" s="142"/>
    </row>
    <row r="76" spans="1:31" s="2" customFormat="1" ht="21.75" customHeight="1">
      <c r="A76" s="36"/>
      <c r="B76" s="37"/>
      <c r="C76" s="38"/>
      <c r="D76" s="38"/>
      <c r="E76" s="38"/>
      <c r="F76" s="38"/>
      <c r="G76" s="38"/>
      <c r="H76" s="38"/>
      <c r="I76" s="38"/>
      <c r="J76" s="38"/>
      <c r="K76" s="38"/>
      <c r="L76" s="107"/>
      <c r="S76" s="36"/>
      <c r="T76" s="36"/>
      <c r="U76" s="36"/>
      <c r="V76" s="36"/>
      <c r="W76" s="36"/>
      <c r="X76" s="36"/>
      <c r="Y76" s="36"/>
      <c r="Z76" s="36"/>
      <c r="AA76" s="36"/>
      <c r="AB76" s="36"/>
      <c r="AC76" s="36"/>
      <c r="AD76" s="36"/>
      <c r="AE76" s="36"/>
    </row>
    <row r="77" spans="1:31" s="2" customFormat="1" ht="6.95" customHeight="1">
      <c r="A77" s="36"/>
      <c r="B77" s="49"/>
      <c r="C77" s="50"/>
      <c r="D77" s="50"/>
      <c r="E77" s="50"/>
      <c r="F77" s="50"/>
      <c r="G77" s="50"/>
      <c r="H77" s="50"/>
      <c r="I77" s="50"/>
      <c r="J77" s="50"/>
      <c r="K77" s="50"/>
      <c r="L77" s="107"/>
      <c r="S77" s="36"/>
      <c r="T77" s="36"/>
      <c r="U77" s="36"/>
      <c r="V77" s="36"/>
      <c r="W77" s="36"/>
      <c r="X77" s="36"/>
      <c r="Y77" s="36"/>
      <c r="Z77" s="36"/>
      <c r="AA77" s="36"/>
      <c r="AB77" s="36"/>
      <c r="AC77" s="36"/>
      <c r="AD77" s="36"/>
      <c r="AE77" s="36"/>
    </row>
    <row r="81" spans="1:63" s="2" customFormat="1" ht="6.95" customHeight="1">
      <c r="A81" s="36"/>
      <c r="B81" s="51"/>
      <c r="C81" s="52"/>
      <c r="D81" s="52"/>
      <c r="E81" s="52"/>
      <c r="F81" s="52"/>
      <c r="G81" s="52"/>
      <c r="H81" s="52"/>
      <c r="I81" s="52"/>
      <c r="J81" s="52"/>
      <c r="K81" s="52"/>
      <c r="L81" s="107"/>
      <c r="S81" s="36"/>
      <c r="T81" s="36"/>
      <c r="U81" s="36"/>
      <c r="V81" s="36"/>
      <c r="W81" s="36"/>
      <c r="X81" s="36"/>
      <c r="Y81" s="36"/>
      <c r="Z81" s="36"/>
      <c r="AA81" s="36"/>
      <c r="AB81" s="36"/>
      <c r="AC81" s="36"/>
      <c r="AD81" s="36"/>
      <c r="AE81" s="36"/>
    </row>
    <row r="82" spans="1:63" s="2" customFormat="1" ht="24.95" customHeight="1">
      <c r="A82" s="36"/>
      <c r="B82" s="37"/>
      <c r="C82" s="24" t="s">
        <v>126</v>
      </c>
      <c r="D82" s="38"/>
      <c r="E82" s="38"/>
      <c r="F82" s="38"/>
      <c r="G82" s="38"/>
      <c r="H82" s="38"/>
      <c r="I82" s="38"/>
      <c r="J82" s="38"/>
      <c r="K82" s="38"/>
      <c r="L82" s="107"/>
      <c r="S82" s="36"/>
      <c r="T82" s="36"/>
      <c r="U82" s="36"/>
      <c r="V82" s="36"/>
      <c r="W82" s="36"/>
      <c r="X82" s="36"/>
      <c r="Y82" s="36"/>
      <c r="Z82" s="36"/>
      <c r="AA82" s="36"/>
      <c r="AB82" s="36"/>
      <c r="AC82" s="36"/>
      <c r="AD82" s="36"/>
      <c r="AE82" s="36"/>
    </row>
    <row r="83" spans="1:63" s="2" customFormat="1" ht="6.95" customHeight="1">
      <c r="A83" s="36"/>
      <c r="B83" s="37"/>
      <c r="C83" s="38"/>
      <c r="D83" s="38"/>
      <c r="E83" s="38"/>
      <c r="F83" s="38"/>
      <c r="G83" s="38"/>
      <c r="H83" s="38"/>
      <c r="I83" s="38"/>
      <c r="J83" s="38"/>
      <c r="K83" s="38"/>
      <c r="L83" s="107"/>
      <c r="S83" s="36"/>
      <c r="T83" s="36"/>
      <c r="U83" s="36"/>
      <c r="V83" s="36"/>
      <c r="W83" s="36"/>
      <c r="X83" s="36"/>
      <c r="Y83" s="36"/>
      <c r="Z83" s="36"/>
      <c r="AA83" s="36"/>
      <c r="AB83" s="36"/>
      <c r="AC83" s="36"/>
      <c r="AD83" s="36"/>
      <c r="AE83" s="36"/>
    </row>
    <row r="84" spans="1:63" s="2" customFormat="1" ht="12" customHeight="1">
      <c r="A84" s="36"/>
      <c r="B84" s="37"/>
      <c r="C84" s="30" t="s">
        <v>16</v>
      </c>
      <c r="D84" s="38"/>
      <c r="E84" s="38"/>
      <c r="F84" s="38"/>
      <c r="G84" s="38"/>
      <c r="H84" s="38"/>
      <c r="I84" s="38"/>
      <c r="J84" s="38"/>
      <c r="K84" s="38"/>
      <c r="L84" s="107"/>
      <c r="S84" s="36"/>
      <c r="T84" s="36"/>
      <c r="U84" s="36"/>
      <c r="V84" s="36"/>
      <c r="W84" s="36"/>
      <c r="X84" s="36"/>
      <c r="Y84" s="36"/>
      <c r="Z84" s="36"/>
      <c r="AA84" s="36"/>
      <c r="AB84" s="36"/>
      <c r="AC84" s="36"/>
      <c r="AD84" s="36"/>
      <c r="AE84" s="36"/>
    </row>
    <row r="85" spans="1:63" s="2" customFormat="1" ht="16.5" customHeight="1">
      <c r="A85" s="36"/>
      <c r="B85" s="37"/>
      <c r="C85" s="38"/>
      <c r="D85" s="38"/>
      <c r="E85" s="374" t="str">
        <f>E7</f>
        <v>Úprava objektu Radniční č.p.13 na kancelářské prostory,Frýdek-Místek</v>
      </c>
      <c r="F85" s="375"/>
      <c r="G85" s="375"/>
      <c r="H85" s="375"/>
      <c r="I85" s="38"/>
      <c r="J85" s="38"/>
      <c r="K85" s="38"/>
      <c r="L85" s="107"/>
      <c r="S85" s="36"/>
      <c r="T85" s="36"/>
      <c r="U85" s="36"/>
      <c r="V85" s="36"/>
      <c r="W85" s="36"/>
      <c r="X85" s="36"/>
      <c r="Y85" s="36"/>
      <c r="Z85" s="36"/>
      <c r="AA85" s="36"/>
      <c r="AB85" s="36"/>
      <c r="AC85" s="36"/>
      <c r="AD85" s="36"/>
      <c r="AE85" s="36"/>
    </row>
    <row r="86" spans="1:63" s="2" customFormat="1" ht="12" customHeight="1">
      <c r="A86" s="36"/>
      <c r="B86" s="37"/>
      <c r="C86" s="30" t="s">
        <v>205</v>
      </c>
      <c r="D86" s="38"/>
      <c r="E86" s="38"/>
      <c r="F86" s="38"/>
      <c r="G86" s="38"/>
      <c r="H86" s="38"/>
      <c r="I86" s="38"/>
      <c r="J86" s="38"/>
      <c r="K86" s="38"/>
      <c r="L86" s="107"/>
      <c r="S86" s="36"/>
      <c r="T86" s="36"/>
      <c r="U86" s="36"/>
      <c r="V86" s="36"/>
      <c r="W86" s="36"/>
      <c r="X86" s="36"/>
      <c r="Y86" s="36"/>
      <c r="Z86" s="36"/>
      <c r="AA86" s="36"/>
      <c r="AB86" s="36"/>
      <c r="AC86" s="36"/>
      <c r="AD86" s="36"/>
      <c r="AE86" s="36"/>
    </row>
    <row r="87" spans="1:63" s="2" customFormat="1" ht="16.5" customHeight="1">
      <c r="A87" s="36"/>
      <c r="B87" s="37"/>
      <c r="C87" s="38"/>
      <c r="D87" s="38"/>
      <c r="E87" s="330" t="str">
        <f>E9</f>
        <v xml:space="preserve">200101/D.1.1 - Architektonicko stavební řešení - zateplení objektu,výměna oken </v>
      </c>
      <c r="F87" s="371"/>
      <c r="G87" s="371"/>
      <c r="H87" s="371"/>
      <c r="I87" s="38"/>
      <c r="J87" s="38"/>
      <c r="K87" s="38"/>
      <c r="L87" s="107"/>
      <c r="S87" s="36"/>
      <c r="T87" s="36"/>
      <c r="U87" s="36"/>
      <c r="V87" s="36"/>
      <c r="W87" s="36"/>
      <c r="X87" s="36"/>
      <c r="Y87" s="36"/>
      <c r="Z87" s="36"/>
      <c r="AA87" s="36"/>
      <c r="AB87" s="36"/>
      <c r="AC87" s="36"/>
      <c r="AD87" s="36"/>
      <c r="AE87" s="36"/>
    </row>
    <row r="88" spans="1:63" s="2" customFormat="1" ht="6.95" customHeight="1">
      <c r="A88" s="36"/>
      <c r="B88" s="37"/>
      <c r="C88" s="38"/>
      <c r="D88" s="38"/>
      <c r="E88" s="38"/>
      <c r="F88" s="38"/>
      <c r="G88" s="38"/>
      <c r="H88" s="38"/>
      <c r="I88" s="38"/>
      <c r="J88" s="38"/>
      <c r="K88" s="38"/>
      <c r="L88" s="107"/>
      <c r="S88" s="36"/>
      <c r="T88" s="36"/>
      <c r="U88" s="36"/>
      <c r="V88" s="36"/>
      <c r="W88" s="36"/>
      <c r="X88" s="36"/>
      <c r="Y88" s="36"/>
      <c r="Z88" s="36"/>
      <c r="AA88" s="36"/>
      <c r="AB88" s="36"/>
      <c r="AC88" s="36"/>
      <c r="AD88" s="36"/>
      <c r="AE88" s="36"/>
    </row>
    <row r="89" spans="1:63" s="2" customFormat="1" ht="12" customHeight="1">
      <c r="A89" s="36"/>
      <c r="B89" s="37"/>
      <c r="C89" s="30" t="s">
        <v>22</v>
      </c>
      <c r="D89" s="38"/>
      <c r="E89" s="38"/>
      <c r="F89" s="28" t="str">
        <f>F12</f>
        <v xml:space="preserve"> </v>
      </c>
      <c r="G89" s="38"/>
      <c r="H89" s="38"/>
      <c r="I89" s="30" t="s">
        <v>24</v>
      </c>
      <c r="J89" s="61" t="str">
        <f>IF(J12="","",J12)</f>
        <v>17. 7. 2020</v>
      </c>
      <c r="K89" s="38"/>
      <c r="L89" s="107"/>
      <c r="S89" s="36"/>
      <c r="T89" s="36"/>
      <c r="U89" s="36"/>
      <c r="V89" s="36"/>
      <c r="W89" s="36"/>
      <c r="X89" s="36"/>
      <c r="Y89" s="36"/>
      <c r="Z89" s="36"/>
      <c r="AA89" s="36"/>
      <c r="AB89" s="36"/>
      <c r="AC89" s="36"/>
      <c r="AD89" s="36"/>
      <c r="AE89" s="36"/>
    </row>
    <row r="90" spans="1:63" s="2" customFormat="1" ht="6.95" customHeight="1">
      <c r="A90" s="36"/>
      <c r="B90" s="37"/>
      <c r="C90" s="38"/>
      <c r="D90" s="38"/>
      <c r="E90" s="38"/>
      <c r="F90" s="38"/>
      <c r="G90" s="38"/>
      <c r="H90" s="38"/>
      <c r="I90" s="38"/>
      <c r="J90" s="38"/>
      <c r="K90" s="38"/>
      <c r="L90" s="107"/>
      <c r="S90" s="36"/>
      <c r="T90" s="36"/>
      <c r="U90" s="36"/>
      <c r="V90" s="36"/>
      <c r="W90" s="36"/>
      <c r="X90" s="36"/>
      <c r="Y90" s="36"/>
      <c r="Z90" s="36"/>
      <c r="AA90" s="36"/>
      <c r="AB90" s="36"/>
      <c r="AC90" s="36"/>
      <c r="AD90" s="36"/>
      <c r="AE90" s="36"/>
    </row>
    <row r="91" spans="1:63" s="2" customFormat="1" ht="15.2" customHeight="1">
      <c r="A91" s="36"/>
      <c r="B91" s="37"/>
      <c r="C91" s="30" t="s">
        <v>30</v>
      </c>
      <c r="D91" s="38"/>
      <c r="E91" s="38"/>
      <c r="F91" s="28" t="str">
        <f>E15</f>
        <v xml:space="preserve">Statutární město Frýdek-Místek </v>
      </c>
      <c r="G91" s="38"/>
      <c r="H91" s="38"/>
      <c r="I91" s="30" t="s">
        <v>38</v>
      </c>
      <c r="J91" s="34" t="str">
        <f>E21</f>
        <v xml:space="preserve"> </v>
      </c>
      <c r="K91" s="38"/>
      <c r="L91" s="107"/>
      <c r="S91" s="36"/>
      <c r="T91" s="36"/>
      <c r="U91" s="36"/>
      <c r="V91" s="36"/>
      <c r="W91" s="36"/>
      <c r="X91" s="36"/>
      <c r="Y91" s="36"/>
      <c r="Z91" s="36"/>
      <c r="AA91" s="36"/>
      <c r="AB91" s="36"/>
      <c r="AC91" s="36"/>
      <c r="AD91" s="36"/>
      <c r="AE91" s="36"/>
    </row>
    <row r="92" spans="1:63" s="2" customFormat="1" ht="15.2" customHeight="1">
      <c r="A92" s="36"/>
      <c r="B92" s="37"/>
      <c r="C92" s="30" t="s">
        <v>36</v>
      </c>
      <c r="D92" s="38"/>
      <c r="E92" s="38"/>
      <c r="F92" s="28" t="str">
        <f>IF(E18="","",E18)</f>
        <v>Vyplň údaj</v>
      </c>
      <c r="G92" s="38"/>
      <c r="H92" s="38"/>
      <c r="I92" s="30" t="s">
        <v>41</v>
      </c>
      <c r="J92" s="34" t="str">
        <f>E24</f>
        <v xml:space="preserve">Lenka Jerakasová </v>
      </c>
      <c r="K92" s="38"/>
      <c r="L92" s="107"/>
      <c r="S92" s="36"/>
      <c r="T92" s="36"/>
      <c r="U92" s="36"/>
      <c r="V92" s="36"/>
      <c r="W92" s="36"/>
      <c r="X92" s="36"/>
      <c r="Y92" s="36"/>
      <c r="Z92" s="36"/>
      <c r="AA92" s="36"/>
      <c r="AB92" s="36"/>
      <c r="AC92" s="36"/>
      <c r="AD92" s="36"/>
      <c r="AE92" s="36"/>
    </row>
    <row r="93" spans="1:63" s="2" customFormat="1" ht="10.35" customHeight="1">
      <c r="A93" s="36"/>
      <c r="B93" s="37"/>
      <c r="C93" s="38"/>
      <c r="D93" s="38"/>
      <c r="E93" s="38"/>
      <c r="F93" s="38"/>
      <c r="G93" s="38"/>
      <c r="H93" s="38"/>
      <c r="I93" s="38"/>
      <c r="J93" s="38"/>
      <c r="K93" s="38"/>
      <c r="L93" s="107"/>
      <c r="S93" s="36"/>
      <c r="T93" s="36"/>
      <c r="U93" s="36"/>
      <c r="V93" s="36"/>
      <c r="W93" s="36"/>
      <c r="X93" s="36"/>
      <c r="Y93" s="36"/>
      <c r="Z93" s="36"/>
      <c r="AA93" s="36"/>
      <c r="AB93" s="36"/>
      <c r="AC93" s="36"/>
      <c r="AD93" s="36"/>
      <c r="AE93" s="36"/>
    </row>
    <row r="94" spans="1:63" s="11" customFormat="1" ht="29.25" customHeight="1">
      <c r="A94" s="149"/>
      <c r="B94" s="150"/>
      <c r="C94" s="151" t="s">
        <v>127</v>
      </c>
      <c r="D94" s="152" t="s">
        <v>65</v>
      </c>
      <c r="E94" s="152" t="s">
        <v>61</v>
      </c>
      <c r="F94" s="152" t="s">
        <v>62</v>
      </c>
      <c r="G94" s="152" t="s">
        <v>128</v>
      </c>
      <c r="H94" s="152" t="s">
        <v>129</v>
      </c>
      <c r="I94" s="152" t="s">
        <v>130</v>
      </c>
      <c r="J94" s="152" t="s">
        <v>120</v>
      </c>
      <c r="K94" s="153" t="s">
        <v>131</v>
      </c>
      <c r="L94" s="154"/>
      <c r="M94" s="70" t="s">
        <v>35</v>
      </c>
      <c r="N94" s="71" t="s">
        <v>50</v>
      </c>
      <c r="O94" s="71" t="s">
        <v>132</v>
      </c>
      <c r="P94" s="71" t="s">
        <v>133</v>
      </c>
      <c r="Q94" s="71" t="s">
        <v>134</v>
      </c>
      <c r="R94" s="71" t="s">
        <v>135</v>
      </c>
      <c r="S94" s="71" t="s">
        <v>136</v>
      </c>
      <c r="T94" s="72" t="s">
        <v>137</v>
      </c>
      <c r="U94" s="149"/>
      <c r="V94" s="149"/>
      <c r="W94" s="149"/>
      <c r="X94" s="149"/>
      <c r="Y94" s="149"/>
      <c r="Z94" s="149"/>
      <c r="AA94" s="149"/>
      <c r="AB94" s="149"/>
      <c r="AC94" s="149"/>
      <c r="AD94" s="149"/>
      <c r="AE94" s="149"/>
    </row>
    <row r="95" spans="1:63" s="2" customFormat="1" ht="22.9" customHeight="1">
      <c r="A95" s="36"/>
      <c r="B95" s="37"/>
      <c r="C95" s="77" t="s">
        <v>138</v>
      </c>
      <c r="D95" s="38"/>
      <c r="E95" s="38"/>
      <c r="F95" s="38"/>
      <c r="G95" s="38"/>
      <c r="H95" s="38"/>
      <c r="I95" s="38"/>
      <c r="J95" s="155">
        <f>BK95</f>
        <v>0</v>
      </c>
      <c r="K95" s="38"/>
      <c r="L95" s="41"/>
      <c r="M95" s="73"/>
      <c r="N95" s="156"/>
      <c r="O95" s="74"/>
      <c r="P95" s="157">
        <f>P96+P214+P242+P335</f>
        <v>0</v>
      </c>
      <c r="Q95" s="74"/>
      <c r="R95" s="157">
        <f>R96+R214+R242+R335</f>
        <v>28.408886979999998</v>
      </c>
      <c r="S95" s="74"/>
      <c r="T95" s="158">
        <f>T96+T214+T242+T335</f>
        <v>37.289311940000005</v>
      </c>
      <c r="U95" s="36"/>
      <c r="V95" s="36"/>
      <c r="W95" s="36"/>
      <c r="X95" s="36"/>
      <c r="Y95" s="36"/>
      <c r="Z95" s="36"/>
      <c r="AA95" s="36"/>
      <c r="AB95" s="36"/>
      <c r="AC95" s="36"/>
      <c r="AD95" s="36"/>
      <c r="AE95" s="36"/>
      <c r="AT95" s="18" t="s">
        <v>79</v>
      </c>
      <c r="AU95" s="18" t="s">
        <v>121</v>
      </c>
      <c r="BK95" s="159">
        <f>BK96+BK214+BK242+BK335</f>
        <v>0</v>
      </c>
    </row>
    <row r="96" spans="1:63" s="12" customFormat="1" ht="25.9" customHeight="1">
      <c r="B96" s="160"/>
      <c r="C96" s="161"/>
      <c r="D96" s="162" t="s">
        <v>79</v>
      </c>
      <c r="E96" s="163" t="s">
        <v>223</v>
      </c>
      <c r="F96" s="163" t="s">
        <v>224</v>
      </c>
      <c r="G96" s="161"/>
      <c r="H96" s="161"/>
      <c r="I96" s="164"/>
      <c r="J96" s="165">
        <f>BK96</f>
        <v>0</v>
      </c>
      <c r="K96" s="161"/>
      <c r="L96" s="166"/>
      <c r="M96" s="167"/>
      <c r="N96" s="168"/>
      <c r="O96" s="168"/>
      <c r="P96" s="169">
        <f>P97+P109+P158+P200+P211</f>
        <v>0</v>
      </c>
      <c r="Q96" s="168"/>
      <c r="R96" s="169">
        <f>R97+R109+R158+R200+R211</f>
        <v>14.511604219999999</v>
      </c>
      <c r="S96" s="168"/>
      <c r="T96" s="170">
        <f>T97+T109+T158+T200+T211</f>
        <v>27.525699000000003</v>
      </c>
      <c r="AR96" s="171" t="s">
        <v>21</v>
      </c>
      <c r="AT96" s="172" t="s">
        <v>79</v>
      </c>
      <c r="AU96" s="172" t="s">
        <v>80</v>
      </c>
      <c r="AY96" s="171" t="s">
        <v>142</v>
      </c>
      <c r="BK96" s="173">
        <f>BK97+BK109+BK158+BK200+BK211</f>
        <v>0</v>
      </c>
    </row>
    <row r="97" spans="1:65" s="12" customFormat="1" ht="22.9" customHeight="1">
      <c r="B97" s="160"/>
      <c r="C97" s="161"/>
      <c r="D97" s="162" t="s">
        <v>79</v>
      </c>
      <c r="E97" s="174" t="s">
        <v>156</v>
      </c>
      <c r="F97" s="174" t="s">
        <v>225</v>
      </c>
      <c r="G97" s="161"/>
      <c r="H97" s="161"/>
      <c r="I97" s="164"/>
      <c r="J97" s="175">
        <f>BK97</f>
        <v>0</v>
      </c>
      <c r="K97" s="161"/>
      <c r="L97" s="166"/>
      <c r="M97" s="167"/>
      <c r="N97" s="168"/>
      <c r="O97" s="168"/>
      <c r="P97" s="169">
        <f>SUM(P98:P108)</f>
        <v>0</v>
      </c>
      <c r="Q97" s="168"/>
      <c r="R97" s="169">
        <f>SUM(R98:R108)</f>
        <v>4.0620873700000004</v>
      </c>
      <c r="S97" s="168"/>
      <c r="T97" s="170">
        <f>SUM(T98:T108)</f>
        <v>0</v>
      </c>
      <c r="AR97" s="171" t="s">
        <v>21</v>
      </c>
      <c r="AT97" s="172" t="s">
        <v>79</v>
      </c>
      <c r="AU97" s="172" t="s">
        <v>21</v>
      </c>
      <c r="AY97" s="171" t="s">
        <v>142</v>
      </c>
      <c r="BK97" s="173">
        <f>SUM(BK98:BK108)</f>
        <v>0</v>
      </c>
    </row>
    <row r="98" spans="1:65" s="2" customFormat="1" ht="24.2" customHeight="1">
      <c r="A98" s="36"/>
      <c r="B98" s="37"/>
      <c r="C98" s="176" t="s">
        <v>21</v>
      </c>
      <c r="D98" s="176" t="s">
        <v>145</v>
      </c>
      <c r="E98" s="177" t="s">
        <v>226</v>
      </c>
      <c r="F98" s="178" t="s">
        <v>227</v>
      </c>
      <c r="G98" s="179" t="s">
        <v>228</v>
      </c>
      <c r="H98" s="180">
        <v>1.296</v>
      </c>
      <c r="I98" s="181"/>
      <c r="J98" s="182">
        <f>ROUND(I98*H98,2)</f>
        <v>0</v>
      </c>
      <c r="K98" s="178" t="s">
        <v>229</v>
      </c>
      <c r="L98" s="41"/>
      <c r="M98" s="183" t="s">
        <v>35</v>
      </c>
      <c r="N98" s="184" t="s">
        <v>51</v>
      </c>
      <c r="O98" s="66"/>
      <c r="P98" s="185">
        <f>O98*H98</f>
        <v>0</v>
      </c>
      <c r="Q98" s="185">
        <v>1.8774999999999999</v>
      </c>
      <c r="R98" s="185">
        <f>Q98*H98</f>
        <v>2.4332400000000001</v>
      </c>
      <c r="S98" s="185">
        <v>0</v>
      </c>
      <c r="T98" s="186">
        <f>S98*H98</f>
        <v>0</v>
      </c>
      <c r="U98" s="36"/>
      <c r="V98" s="36"/>
      <c r="W98" s="36"/>
      <c r="X98" s="36"/>
      <c r="Y98" s="36"/>
      <c r="Z98" s="36"/>
      <c r="AA98" s="36"/>
      <c r="AB98" s="36"/>
      <c r="AC98" s="36"/>
      <c r="AD98" s="36"/>
      <c r="AE98" s="36"/>
      <c r="AR98" s="187" t="s">
        <v>161</v>
      </c>
      <c r="AT98" s="187" t="s">
        <v>145</v>
      </c>
      <c r="AU98" s="187" t="s">
        <v>89</v>
      </c>
      <c r="AY98" s="18" t="s">
        <v>142</v>
      </c>
      <c r="BE98" s="188">
        <f>IF(N98="základní",J98,0)</f>
        <v>0</v>
      </c>
      <c r="BF98" s="188">
        <f>IF(N98="snížená",J98,0)</f>
        <v>0</v>
      </c>
      <c r="BG98" s="188">
        <f>IF(N98="zákl. přenesená",J98,0)</f>
        <v>0</v>
      </c>
      <c r="BH98" s="188">
        <f>IF(N98="sníž. přenesená",J98,0)</f>
        <v>0</v>
      </c>
      <c r="BI98" s="188">
        <f>IF(N98="nulová",J98,0)</f>
        <v>0</v>
      </c>
      <c r="BJ98" s="18" t="s">
        <v>21</v>
      </c>
      <c r="BK98" s="188">
        <f>ROUND(I98*H98,2)</f>
        <v>0</v>
      </c>
      <c r="BL98" s="18" t="s">
        <v>161</v>
      </c>
      <c r="BM98" s="187" t="s">
        <v>230</v>
      </c>
    </row>
    <row r="99" spans="1:65" s="13" customFormat="1" ht="11.25">
      <c r="B99" s="194"/>
      <c r="C99" s="195"/>
      <c r="D99" s="196" t="s">
        <v>231</v>
      </c>
      <c r="E99" s="197" t="s">
        <v>35</v>
      </c>
      <c r="F99" s="198" t="s">
        <v>232</v>
      </c>
      <c r="G99" s="195"/>
      <c r="H99" s="199">
        <v>1.296</v>
      </c>
      <c r="I99" s="200"/>
      <c r="J99" s="195"/>
      <c r="K99" s="195"/>
      <c r="L99" s="201"/>
      <c r="M99" s="202"/>
      <c r="N99" s="203"/>
      <c r="O99" s="203"/>
      <c r="P99" s="203"/>
      <c r="Q99" s="203"/>
      <c r="R99" s="203"/>
      <c r="S99" s="203"/>
      <c r="T99" s="204"/>
      <c r="AT99" s="205" t="s">
        <v>231</v>
      </c>
      <c r="AU99" s="205" t="s">
        <v>89</v>
      </c>
      <c r="AV99" s="13" t="s">
        <v>89</v>
      </c>
      <c r="AW99" s="13" t="s">
        <v>40</v>
      </c>
      <c r="AX99" s="13" t="s">
        <v>80</v>
      </c>
      <c r="AY99" s="205" t="s">
        <v>142</v>
      </c>
    </row>
    <row r="100" spans="1:65" s="14" customFormat="1" ht="11.25">
      <c r="B100" s="206"/>
      <c r="C100" s="207"/>
      <c r="D100" s="196" t="s">
        <v>231</v>
      </c>
      <c r="E100" s="208" t="s">
        <v>35</v>
      </c>
      <c r="F100" s="209" t="s">
        <v>233</v>
      </c>
      <c r="G100" s="207"/>
      <c r="H100" s="210">
        <v>1.296</v>
      </c>
      <c r="I100" s="211"/>
      <c r="J100" s="207"/>
      <c r="K100" s="207"/>
      <c r="L100" s="212"/>
      <c r="M100" s="213"/>
      <c r="N100" s="214"/>
      <c r="O100" s="214"/>
      <c r="P100" s="214"/>
      <c r="Q100" s="214"/>
      <c r="R100" s="214"/>
      <c r="S100" s="214"/>
      <c r="T100" s="215"/>
      <c r="AT100" s="216" t="s">
        <v>231</v>
      </c>
      <c r="AU100" s="216" t="s">
        <v>89</v>
      </c>
      <c r="AV100" s="14" t="s">
        <v>161</v>
      </c>
      <c r="AW100" s="14" t="s">
        <v>40</v>
      </c>
      <c r="AX100" s="14" t="s">
        <v>21</v>
      </c>
      <c r="AY100" s="216" t="s">
        <v>142</v>
      </c>
    </row>
    <row r="101" spans="1:65" s="2" customFormat="1" ht="24.2" customHeight="1">
      <c r="A101" s="36"/>
      <c r="B101" s="37"/>
      <c r="C101" s="176" t="s">
        <v>89</v>
      </c>
      <c r="D101" s="176" t="s">
        <v>145</v>
      </c>
      <c r="E101" s="177" t="s">
        <v>234</v>
      </c>
      <c r="F101" s="178" t="s">
        <v>235</v>
      </c>
      <c r="G101" s="179" t="s">
        <v>236</v>
      </c>
      <c r="H101" s="180">
        <v>1.2450000000000001</v>
      </c>
      <c r="I101" s="181"/>
      <c r="J101" s="182">
        <f>ROUND(I101*H101,2)</f>
        <v>0</v>
      </c>
      <c r="K101" s="178" t="s">
        <v>149</v>
      </c>
      <c r="L101" s="41"/>
      <c r="M101" s="183" t="s">
        <v>35</v>
      </c>
      <c r="N101" s="184" t="s">
        <v>51</v>
      </c>
      <c r="O101" s="66"/>
      <c r="P101" s="185">
        <f>O101*H101</f>
        <v>0</v>
      </c>
      <c r="Q101" s="185">
        <v>1.9539999999999998E-2</v>
      </c>
      <c r="R101" s="185">
        <f>Q101*H101</f>
        <v>2.43273E-2</v>
      </c>
      <c r="S101" s="185">
        <v>0</v>
      </c>
      <c r="T101" s="186">
        <f>S101*H101</f>
        <v>0</v>
      </c>
      <c r="U101" s="36"/>
      <c r="V101" s="36"/>
      <c r="W101" s="36"/>
      <c r="X101" s="36"/>
      <c r="Y101" s="36"/>
      <c r="Z101" s="36"/>
      <c r="AA101" s="36"/>
      <c r="AB101" s="36"/>
      <c r="AC101" s="36"/>
      <c r="AD101" s="36"/>
      <c r="AE101" s="36"/>
      <c r="AR101" s="187" t="s">
        <v>161</v>
      </c>
      <c r="AT101" s="187" t="s">
        <v>145</v>
      </c>
      <c r="AU101" s="187" t="s">
        <v>89</v>
      </c>
      <c r="AY101" s="18" t="s">
        <v>142</v>
      </c>
      <c r="BE101" s="188">
        <f>IF(N101="základní",J101,0)</f>
        <v>0</v>
      </c>
      <c r="BF101" s="188">
        <f>IF(N101="snížená",J101,0)</f>
        <v>0</v>
      </c>
      <c r="BG101" s="188">
        <f>IF(N101="zákl. přenesená",J101,0)</f>
        <v>0</v>
      </c>
      <c r="BH101" s="188">
        <f>IF(N101="sníž. přenesená",J101,0)</f>
        <v>0</v>
      </c>
      <c r="BI101" s="188">
        <f>IF(N101="nulová",J101,0)</f>
        <v>0</v>
      </c>
      <c r="BJ101" s="18" t="s">
        <v>21</v>
      </c>
      <c r="BK101" s="188">
        <f>ROUND(I101*H101,2)</f>
        <v>0</v>
      </c>
      <c r="BL101" s="18" t="s">
        <v>161</v>
      </c>
      <c r="BM101" s="187" t="s">
        <v>237</v>
      </c>
    </row>
    <row r="102" spans="1:65" s="2" customFormat="1" ht="58.5">
      <c r="A102" s="36"/>
      <c r="B102" s="37"/>
      <c r="C102" s="38"/>
      <c r="D102" s="196" t="s">
        <v>238</v>
      </c>
      <c r="E102" s="38"/>
      <c r="F102" s="217" t="s">
        <v>239</v>
      </c>
      <c r="G102" s="38"/>
      <c r="H102" s="38"/>
      <c r="I102" s="218"/>
      <c r="J102" s="38"/>
      <c r="K102" s="38"/>
      <c r="L102" s="41"/>
      <c r="M102" s="219"/>
      <c r="N102" s="220"/>
      <c r="O102" s="66"/>
      <c r="P102" s="66"/>
      <c r="Q102" s="66"/>
      <c r="R102" s="66"/>
      <c r="S102" s="66"/>
      <c r="T102" s="67"/>
      <c r="U102" s="36"/>
      <c r="V102" s="36"/>
      <c r="W102" s="36"/>
      <c r="X102" s="36"/>
      <c r="Y102" s="36"/>
      <c r="Z102" s="36"/>
      <c r="AA102" s="36"/>
      <c r="AB102" s="36"/>
      <c r="AC102" s="36"/>
      <c r="AD102" s="36"/>
      <c r="AE102" s="36"/>
      <c r="AT102" s="18" t="s">
        <v>238</v>
      </c>
      <c r="AU102" s="18" t="s">
        <v>89</v>
      </c>
    </row>
    <row r="103" spans="1:65" s="2" customFormat="1" ht="14.45" customHeight="1">
      <c r="A103" s="36"/>
      <c r="B103" s="37"/>
      <c r="C103" s="221" t="s">
        <v>156</v>
      </c>
      <c r="D103" s="221" t="s">
        <v>240</v>
      </c>
      <c r="E103" s="222" t="s">
        <v>241</v>
      </c>
      <c r="F103" s="223" t="s">
        <v>242</v>
      </c>
      <c r="G103" s="224" t="s">
        <v>236</v>
      </c>
      <c r="H103" s="225">
        <v>1.27</v>
      </c>
      <c r="I103" s="226"/>
      <c r="J103" s="227">
        <f>ROUND(I103*H103,2)</f>
        <v>0</v>
      </c>
      <c r="K103" s="223" t="s">
        <v>149</v>
      </c>
      <c r="L103" s="228"/>
      <c r="M103" s="229" t="s">
        <v>35</v>
      </c>
      <c r="N103" s="230" t="s">
        <v>51</v>
      </c>
      <c r="O103" s="66"/>
      <c r="P103" s="185">
        <f>O103*H103</f>
        <v>0</v>
      </c>
      <c r="Q103" s="185">
        <v>1</v>
      </c>
      <c r="R103" s="185">
        <f>Q103*H103</f>
        <v>1.27</v>
      </c>
      <c r="S103" s="185">
        <v>0</v>
      </c>
      <c r="T103" s="186">
        <f>S103*H103</f>
        <v>0</v>
      </c>
      <c r="U103" s="36"/>
      <c r="V103" s="36"/>
      <c r="W103" s="36"/>
      <c r="X103" s="36"/>
      <c r="Y103" s="36"/>
      <c r="Z103" s="36"/>
      <c r="AA103" s="36"/>
      <c r="AB103" s="36"/>
      <c r="AC103" s="36"/>
      <c r="AD103" s="36"/>
      <c r="AE103" s="36"/>
      <c r="AR103" s="187" t="s">
        <v>174</v>
      </c>
      <c r="AT103" s="187" t="s">
        <v>240</v>
      </c>
      <c r="AU103" s="187" t="s">
        <v>89</v>
      </c>
      <c r="AY103" s="18" t="s">
        <v>142</v>
      </c>
      <c r="BE103" s="188">
        <f>IF(N103="základní",J103,0)</f>
        <v>0</v>
      </c>
      <c r="BF103" s="188">
        <f>IF(N103="snížená",J103,0)</f>
        <v>0</v>
      </c>
      <c r="BG103" s="188">
        <f>IF(N103="zákl. přenesená",J103,0)</f>
        <v>0</v>
      </c>
      <c r="BH103" s="188">
        <f>IF(N103="sníž. přenesená",J103,0)</f>
        <v>0</v>
      </c>
      <c r="BI103" s="188">
        <f>IF(N103="nulová",J103,0)</f>
        <v>0</v>
      </c>
      <c r="BJ103" s="18" t="s">
        <v>21</v>
      </c>
      <c r="BK103" s="188">
        <f>ROUND(I103*H103,2)</f>
        <v>0</v>
      </c>
      <c r="BL103" s="18" t="s">
        <v>161</v>
      </c>
      <c r="BM103" s="187" t="s">
        <v>243</v>
      </c>
    </row>
    <row r="104" spans="1:65" s="13" customFormat="1" ht="11.25">
      <c r="B104" s="194"/>
      <c r="C104" s="195"/>
      <c r="D104" s="196" t="s">
        <v>231</v>
      </c>
      <c r="E104" s="195"/>
      <c r="F104" s="198" t="s">
        <v>244</v>
      </c>
      <c r="G104" s="195"/>
      <c r="H104" s="199">
        <v>1.27</v>
      </c>
      <c r="I104" s="200"/>
      <c r="J104" s="195"/>
      <c r="K104" s="195"/>
      <c r="L104" s="201"/>
      <c r="M104" s="202"/>
      <c r="N104" s="203"/>
      <c r="O104" s="203"/>
      <c r="P104" s="203"/>
      <c r="Q104" s="203"/>
      <c r="R104" s="203"/>
      <c r="S104" s="203"/>
      <c r="T104" s="204"/>
      <c r="AT104" s="205" t="s">
        <v>231</v>
      </c>
      <c r="AU104" s="205" t="s">
        <v>89</v>
      </c>
      <c r="AV104" s="13" t="s">
        <v>89</v>
      </c>
      <c r="AW104" s="13" t="s">
        <v>4</v>
      </c>
      <c r="AX104" s="13" t="s">
        <v>21</v>
      </c>
      <c r="AY104" s="205" t="s">
        <v>142</v>
      </c>
    </row>
    <row r="105" spans="1:65" s="2" customFormat="1" ht="24.2" customHeight="1">
      <c r="A105" s="36"/>
      <c r="B105" s="37"/>
      <c r="C105" s="176" t="s">
        <v>161</v>
      </c>
      <c r="D105" s="176" t="s">
        <v>145</v>
      </c>
      <c r="E105" s="177" t="s">
        <v>245</v>
      </c>
      <c r="F105" s="178" t="s">
        <v>246</v>
      </c>
      <c r="G105" s="179" t="s">
        <v>236</v>
      </c>
      <c r="H105" s="180">
        <v>0.32300000000000001</v>
      </c>
      <c r="I105" s="181"/>
      <c r="J105" s="182">
        <f>ROUND(I105*H105,2)</f>
        <v>0</v>
      </c>
      <c r="K105" s="178" t="s">
        <v>149</v>
      </c>
      <c r="L105" s="41"/>
      <c r="M105" s="183" t="s">
        <v>35</v>
      </c>
      <c r="N105" s="184" t="s">
        <v>51</v>
      </c>
      <c r="O105" s="66"/>
      <c r="P105" s="185">
        <f>O105*H105</f>
        <v>0</v>
      </c>
      <c r="Q105" s="185">
        <v>1.7090000000000001E-2</v>
      </c>
      <c r="R105" s="185">
        <f>Q105*H105</f>
        <v>5.5200700000000002E-3</v>
      </c>
      <c r="S105" s="185">
        <v>0</v>
      </c>
      <c r="T105" s="186">
        <f>S105*H105</f>
        <v>0</v>
      </c>
      <c r="U105" s="36"/>
      <c r="V105" s="36"/>
      <c r="W105" s="36"/>
      <c r="X105" s="36"/>
      <c r="Y105" s="36"/>
      <c r="Z105" s="36"/>
      <c r="AA105" s="36"/>
      <c r="AB105" s="36"/>
      <c r="AC105" s="36"/>
      <c r="AD105" s="36"/>
      <c r="AE105" s="36"/>
      <c r="AR105" s="187" t="s">
        <v>161</v>
      </c>
      <c r="AT105" s="187" t="s">
        <v>145</v>
      </c>
      <c r="AU105" s="187" t="s">
        <v>89</v>
      </c>
      <c r="AY105" s="18" t="s">
        <v>142</v>
      </c>
      <c r="BE105" s="188">
        <f>IF(N105="základní",J105,0)</f>
        <v>0</v>
      </c>
      <c r="BF105" s="188">
        <f>IF(N105="snížená",J105,0)</f>
        <v>0</v>
      </c>
      <c r="BG105" s="188">
        <f>IF(N105="zákl. přenesená",J105,0)</f>
        <v>0</v>
      </c>
      <c r="BH105" s="188">
        <f>IF(N105="sníž. přenesená",J105,0)</f>
        <v>0</v>
      </c>
      <c r="BI105" s="188">
        <f>IF(N105="nulová",J105,0)</f>
        <v>0</v>
      </c>
      <c r="BJ105" s="18" t="s">
        <v>21</v>
      </c>
      <c r="BK105" s="188">
        <f>ROUND(I105*H105,2)</f>
        <v>0</v>
      </c>
      <c r="BL105" s="18" t="s">
        <v>161</v>
      </c>
      <c r="BM105" s="187" t="s">
        <v>247</v>
      </c>
    </row>
    <row r="106" spans="1:65" s="2" customFormat="1" ht="58.5">
      <c r="A106" s="36"/>
      <c r="B106" s="37"/>
      <c r="C106" s="38"/>
      <c r="D106" s="196" t="s">
        <v>238</v>
      </c>
      <c r="E106" s="38"/>
      <c r="F106" s="217" t="s">
        <v>239</v>
      </c>
      <c r="G106" s="38"/>
      <c r="H106" s="38"/>
      <c r="I106" s="218"/>
      <c r="J106" s="38"/>
      <c r="K106" s="38"/>
      <c r="L106" s="41"/>
      <c r="M106" s="219"/>
      <c r="N106" s="220"/>
      <c r="O106" s="66"/>
      <c r="P106" s="66"/>
      <c r="Q106" s="66"/>
      <c r="R106" s="66"/>
      <c r="S106" s="66"/>
      <c r="T106" s="67"/>
      <c r="U106" s="36"/>
      <c r="V106" s="36"/>
      <c r="W106" s="36"/>
      <c r="X106" s="36"/>
      <c r="Y106" s="36"/>
      <c r="Z106" s="36"/>
      <c r="AA106" s="36"/>
      <c r="AB106" s="36"/>
      <c r="AC106" s="36"/>
      <c r="AD106" s="36"/>
      <c r="AE106" s="36"/>
      <c r="AT106" s="18" t="s">
        <v>238</v>
      </c>
      <c r="AU106" s="18" t="s">
        <v>89</v>
      </c>
    </row>
    <row r="107" spans="1:65" s="2" customFormat="1" ht="14.45" customHeight="1">
      <c r="A107" s="36"/>
      <c r="B107" s="37"/>
      <c r="C107" s="221" t="s">
        <v>141</v>
      </c>
      <c r="D107" s="221" t="s">
        <v>240</v>
      </c>
      <c r="E107" s="222" t="s">
        <v>248</v>
      </c>
      <c r="F107" s="223" t="s">
        <v>249</v>
      </c>
      <c r="G107" s="224" t="s">
        <v>236</v>
      </c>
      <c r="H107" s="225">
        <v>0.32900000000000001</v>
      </c>
      <c r="I107" s="226"/>
      <c r="J107" s="227">
        <f>ROUND(I107*H107,2)</f>
        <v>0</v>
      </c>
      <c r="K107" s="223" t="s">
        <v>149</v>
      </c>
      <c r="L107" s="228"/>
      <c r="M107" s="229" t="s">
        <v>35</v>
      </c>
      <c r="N107" s="230" t="s">
        <v>51</v>
      </c>
      <c r="O107" s="66"/>
      <c r="P107" s="185">
        <f>O107*H107</f>
        <v>0</v>
      </c>
      <c r="Q107" s="185">
        <v>1</v>
      </c>
      <c r="R107" s="185">
        <f>Q107*H107</f>
        <v>0.32900000000000001</v>
      </c>
      <c r="S107" s="185">
        <v>0</v>
      </c>
      <c r="T107" s="186">
        <f>S107*H107</f>
        <v>0</v>
      </c>
      <c r="U107" s="36"/>
      <c r="V107" s="36"/>
      <c r="W107" s="36"/>
      <c r="X107" s="36"/>
      <c r="Y107" s="36"/>
      <c r="Z107" s="36"/>
      <c r="AA107" s="36"/>
      <c r="AB107" s="36"/>
      <c r="AC107" s="36"/>
      <c r="AD107" s="36"/>
      <c r="AE107" s="36"/>
      <c r="AR107" s="187" t="s">
        <v>174</v>
      </c>
      <c r="AT107" s="187" t="s">
        <v>240</v>
      </c>
      <c r="AU107" s="187" t="s">
        <v>89</v>
      </c>
      <c r="AY107" s="18" t="s">
        <v>142</v>
      </c>
      <c r="BE107" s="188">
        <f>IF(N107="základní",J107,0)</f>
        <v>0</v>
      </c>
      <c r="BF107" s="188">
        <f>IF(N107="snížená",J107,0)</f>
        <v>0</v>
      </c>
      <c r="BG107" s="188">
        <f>IF(N107="zákl. přenesená",J107,0)</f>
        <v>0</v>
      </c>
      <c r="BH107" s="188">
        <f>IF(N107="sníž. přenesená",J107,0)</f>
        <v>0</v>
      </c>
      <c r="BI107" s="188">
        <f>IF(N107="nulová",J107,0)</f>
        <v>0</v>
      </c>
      <c r="BJ107" s="18" t="s">
        <v>21</v>
      </c>
      <c r="BK107" s="188">
        <f>ROUND(I107*H107,2)</f>
        <v>0</v>
      </c>
      <c r="BL107" s="18" t="s">
        <v>161</v>
      </c>
      <c r="BM107" s="187" t="s">
        <v>250</v>
      </c>
    </row>
    <row r="108" spans="1:65" s="13" customFormat="1" ht="11.25">
      <c r="B108" s="194"/>
      <c r="C108" s="195"/>
      <c r="D108" s="196" t="s">
        <v>231</v>
      </c>
      <c r="E108" s="195"/>
      <c r="F108" s="198" t="s">
        <v>251</v>
      </c>
      <c r="G108" s="195"/>
      <c r="H108" s="199">
        <v>0.32900000000000001</v>
      </c>
      <c r="I108" s="200"/>
      <c r="J108" s="195"/>
      <c r="K108" s="195"/>
      <c r="L108" s="201"/>
      <c r="M108" s="202"/>
      <c r="N108" s="203"/>
      <c r="O108" s="203"/>
      <c r="P108" s="203"/>
      <c r="Q108" s="203"/>
      <c r="R108" s="203"/>
      <c r="S108" s="203"/>
      <c r="T108" s="204"/>
      <c r="AT108" s="205" t="s">
        <v>231</v>
      </c>
      <c r="AU108" s="205" t="s">
        <v>89</v>
      </c>
      <c r="AV108" s="13" t="s">
        <v>89</v>
      </c>
      <c r="AW108" s="13" t="s">
        <v>4</v>
      </c>
      <c r="AX108" s="13" t="s">
        <v>21</v>
      </c>
      <c r="AY108" s="205" t="s">
        <v>142</v>
      </c>
    </row>
    <row r="109" spans="1:65" s="12" customFormat="1" ht="22.9" customHeight="1">
      <c r="B109" s="160"/>
      <c r="C109" s="161"/>
      <c r="D109" s="162" t="s">
        <v>79</v>
      </c>
      <c r="E109" s="174" t="s">
        <v>252</v>
      </c>
      <c r="F109" s="174" t="s">
        <v>253</v>
      </c>
      <c r="G109" s="161"/>
      <c r="H109" s="161"/>
      <c r="I109" s="164"/>
      <c r="J109" s="175">
        <f>BK109</f>
        <v>0</v>
      </c>
      <c r="K109" s="161"/>
      <c r="L109" s="166"/>
      <c r="M109" s="167"/>
      <c r="N109" s="168"/>
      <c r="O109" s="168"/>
      <c r="P109" s="169">
        <f>SUM(P110:P157)</f>
        <v>0</v>
      </c>
      <c r="Q109" s="168"/>
      <c r="R109" s="169">
        <f>SUM(R110:R157)</f>
        <v>10.449516849999998</v>
      </c>
      <c r="S109" s="168"/>
      <c r="T109" s="170">
        <f>SUM(T110:T157)</f>
        <v>0</v>
      </c>
      <c r="AR109" s="171" t="s">
        <v>21</v>
      </c>
      <c r="AT109" s="172" t="s">
        <v>79</v>
      </c>
      <c r="AU109" s="172" t="s">
        <v>21</v>
      </c>
      <c r="AY109" s="171" t="s">
        <v>142</v>
      </c>
      <c r="BK109" s="173">
        <f>SUM(BK110:BK157)</f>
        <v>0</v>
      </c>
    </row>
    <row r="110" spans="1:65" s="2" customFormat="1" ht="24.2" customHeight="1">
      <c r="A110" s="36"/>
      <c r="B110" s="37"/>
      <c r="C110" s="176" t="s">
        <v>252</v>
      </c>
      <c r="D110" s="176" t="s">
        <v>145</v>
      </c>
      <c r="E110" s="177" t="s">
        <v>254</v>
      </c>
      <c r="F110" s="178" t="s">
        <v>255</v>
      </c>
      <c r="G110" s="179" t="s">
        <v>256</v>
      </c>
      <c r="H110" s="180">
        <v>5.3049999999999997</v>
      </c>
      <c r="I110" s="181"/>
      <c r="J110" s="182">
        <f>ROUND(I110*H110,2)</f>
        <v>0</v>
      </c>
      <c r="K110" s="178" t="s">
        <v>149</v>
      </c>
      <c r="L110" s="41"/>
      <c r="M110" s="183" t="s">
        <v>35</v>
      </c>
      <c r="N110" s="184" t="s">
        <v>51</v>
      </c>
      <c r="O110" s="66"/>
      <c r="P110" s="185">
        <f>O110*H110</f>
        <v>0</v>
      </c>
      <c r="Q110" s="185">
        <v>8.2900000000000005E-3</v>
      </c>
      <c r="R110" s="185">
        <f>Q110*H110</f>
        <v>4.3978450000000002E-2</v>
      </c>
      <c r="S110" s="185">
        <v>0</v>
      </c>
      <c r="T110" s="186">
        <f>S110*H110</f>
        <v>0</v>
      </c>
      <c r="U110" s="36"/>
      <c r="V110" s="36"/>
      <c r="W110" s="36"/>
      <c r="X110" s="36"/>
      <c r="Y110" s="36"/>
      <c r="Z110" s="36"/>
      <c r="AA110" s="36"/>
      <c r="AB110" s="36"/>
      <c r="AC110" s="36"/>
      <c r="AD110" s="36"/>
      <c r="AE110" s="36"/>
      <c r="AR110" s="187" t="s">
        <v>161</v>
      </c>
      <c r="AT110" s="187" t="s">
        <v>145</v>
      </c>
      <c r="AU110" s="187" t="s">
        <v>89</v>
      </c>
      <c r="AY110" s="18" t="s">
        <v>142</v>
      </c>
      <c r="BE110" s="188">
        <f>IF(N110="základní",J110,0)</f>
        <v>0</v>
      </c>
      <c r="BF110" s="188">
        <f>IF(N110="snížená",J110,0)</f>
        <v>0</v>
      </c>
      <c r="BG110" s="188">
        <f>IF(N110="zákl. přenesená",J110,0)</f>
        <v>0</v>
      </c>
      <c r="BH110" s="188">
        <f>IF(N110="sníž. přenesená",J110,0)</f>
        <v>0</v>
      </c>
      <c r="BI110" s="188">
        <f>IF(N110="nulová",J110,0)</f>
        <v>0</v>
      </c>
      <c r="BJ110" s="18" t="s">
        <v>21</v>
      </c>
      <c r="BK110" s="188">
        <f>ROUND(I110*H110,2)</f>
        <v>0</v>
      </c>
      <c r="BL110" s="18" t="s">
        <v>161</v>
      </c>
      <c r="BM110" s="187" t="s">
        <v>257</v>
      </c>
    </row>
    <row r="111" spans="1:65" s="2" customFormat="1" ht="175.5">
      <c r="A111" s="36"/>
      <c r="B111" s="37"/>
      <c r="C111" s="38"/>
      <c r="D111" s="196" t="s">
        <v>238</v>
      </c>
      <c r="E111" s="38"/>
      <c r="F111" s="217" t="s">
        <v>258</v>
      </c>
      <c r="G111" s="38"/>
      <c r="H111" s="38"/>
      <c r="I111" s="218"/>
      <c r="J111" s="38"/>
      <c r="K111" s="38"/>
      <c r="L111" s="41"/>
      <c r="M111" s="219"/>
      <c r="N111" s="220"/>
      <c r="O111" s="66"/>
      <c r="P111" s="66"/>
      <c r="Q111" s="66"/>
      <c r="R111" s="66"/>
      <c r="S111" s="66"/>
      <c r="T111" s="67"/>
      <c r="U111" s="36"/>
      <c r="V111" s="36"/>
      <c r="W111" s="36"/>
      <c r="X111" s="36"/>
      <c r="Y111" s="36"/>
      <c r="Z111" s="36"/>
      <c r="AA111" s="36"/>
      <c r="AB111" s="36"/>
      <c r="AC111" s="36"/>
      <c r="AD111" s="36"/>
      <c r="AE111" s="36"/>
      <c r="AT111" s="18" t="s">
        <v>238</v>
      </c>
      <c r="AU111" s="18" t="s">
        <v>89</v>
      </c>
    </row>
    <row r="112" spans="1:65" s="13" customFormat="1" ht="11.25">
      <c r="B112" s="194"/>
      <c r="C112" s="195"/>
      <c r="D112" s="196" t="s">
        <v>231</v>
      </c>
      <c r="E112" s="197" t="s">
        <v>35</v>
      </c>
      <c r="F112" s="198" t="s">
        <v>259</v>
      </c>
      <c r="G112" s="195"/>
      <c r="H112" s="199">
        <v>5.3049999999999997</v>
      </c>
      <c r="I112" s="200"/>
      <c r="J112" s="195"/>
      <c r="K112" s="195"/>
      <c r="L112" s="201"/>
      <c r="M112" s="202"/>
      <c r="N112" s="203"/>
      <c r="O112" s="203"/>
      <c r="P112" s="203"/>
      <c r="Q112" s="203"/>
      <c r="R112" s="203"/>
      <c r="S112" s="203"/>
      <c r="T112" s="204"/>
      <c r="AT112" s="205" t="s">
        <v>231</v>
      </c>
      <c r="AU112" s="205" t="s">
        <v>89</v>
      </c>
      <c r="AV112" s="13" t="s">
        <v>89</v>
      </c>
      <c r="AW112" s="13" t="s">
        <v>40</v>
      </c>
      <c r="AX112" s="13" t="s">
        <v>80</v>
      </c>
      <c r="AY112" s="205" t="s">
        <v>142</v>
      </c>
    </row>
    <row r="113" spans="1:65" s="14" customFormat="1" ht="11.25">
      <c r="B113" s="206"/>
      <c r="C113" s="207"/>
      <c r="D113" s="196" t="s">
        <v>231</v>
      </c>
      <c r="E113" s="208" t="s">
        <v>35</v>
      </c>
      <c r="F113" s="209" t="s">
        <v>233</v>
      </c>
      <c r="G113" s="207"/>
      <c r="H113" s="210">
        <v>5.3049999999999997</v>
      </c>
      <c r="I113" s="211"/>
      <c r="J113" s="207"/>
      <c r="K113" s="207"/>
      <c r="L113" s="212"/>
      <c r="M113" s="213"/>
      <c r="N113" s="214"/>
      <c r="O113" s="214"/>
      <c r="P113" s="214"/>
      <c r="Q113" s="214"/>
      <c r="R113" s="214"/>
      <c r="S113" s="214"/>
      <c r="T113" s="215"/>
      <c r="AT113" s="216" t="s">
        <v>231</v>
      </c>
      <c r="AU113" s="216" t="s">
        <v>89</v>
      </c>
      <c r="AV113" s="14" t="s">
        <v>161</v>
      </c>
      <c r="AW113" s="14" t="s">
        <v>40</v>
      </c>
      <c r="AX113" s="14" t="s">
        <v>21</v>
      </c>
      <c r="AY113" s="216" t="s">
        <v>142</v>
      </c>
    </row>
    <row r="114" spans="1:65" s="2" customFormat="1" ht="14.45" customHeight="1">
      <c r="A114" s="36"/>
      <c r="B114" s="37"/>
      <c r="C114" s="221" t="s">
        <v>170</v>
      </c>
      <c r="D114" s="221" t="s">
        <v>240</v>
      </c>
      <c r="E114" s="222" t="s">
        <v>260</v>
      </c>
      <c r="F114" s="223" t="s">
        <v>261</v>
      </c>
      <c r="G114" s="224" t="s">
        <v>256</v>
      </c>
      <c r="H114" s="225">
        <v>5.4109999999999996</v>
      </c>
      <c r="I114" s="226"/>
      <c r="J114" s="227">
        <f>ROUND(I114*H114,2)</f>
        <v>0</v>
      </c>
      <c r="K114" s="223" t="s">
        <v>149</v>
      </c>
      <c r="L114" s="228"/>
      <c r="M114" s="229" t="s">
        <v>35</v>
      </c>
      <c r="N114" s="230" t="s">
        <v>51</v>
      </c>
      <c r="O114" s="66"/>
      <c r="P114" s="185">
        <f>O114*H114</f>
        <v>0</v>
      </c>
      <c r="Q114" s="185">
        <v>2.9999999999999997E-4</v>
      </c>
      <c r="R114" s="185">
        <f>Q114*H114</f>
        <v>1.6232999999999998E-3</v>
      </c>
      <c r="S114" s="185">
        <v>0</v>
      </c>
      <c r="T114" s="186">
        <f>S114*H114</f>
        <v>0</v>
      </c>
      <c r="U114" s="36"/>
      <c r="V114" s="36"/>
      <c r="W114" s="36"/>
      <c r="X114" s="36"/>
      <c r="Y114" s="36"/>
      <c r="Z114" s="36"/>
      <c r="AA114" s="36"/>
      <c r="AB114" s="36"/>
      <c r="AC114" s="36"/>
      <c r="AD114" s="36"/>
      <c r="AE114" s="36"/>
      <c r="AR114" s="187" t="s">
        <v>174</v>
      </c>
      <c r="AT114" s="187" t="s">
        <v>240</v>
      </c>
      <c r="AU114" s="187" t="s">
        <v>89</v>
      </c>
      <c r="AY114" s="18" t="s">
        <v>142</v>
      </c>
      <c r="BE114" s="188">
        <f>IF(N114="základní",J114,0)</f>
        <v>0</v>
      </c>
      <c r="BF114" s="188">
        <f>IF(N114="snížená",J114,0)</f>
        <v>0</v>
      </c>
      <c r="BG114" s="188">
        <f>IF(N114="zákl. přenesená",J114,0)</f>
        <v>0</v>
      </c>
      <c r="BH114" s="188">
        <f>IF(N114="sníž. přenesená",J114,0)</f>
        <v>0</v>
      </c>
      <c r="BI114" s="188">
        <f>IF(N114="nulová",J114,0)</f>
        <v>0</v>
      </c>
      <c r="BJ114" s="18" t="s">
        <v>21</v>
      </c>
      <c r="BK114" s="188">
        <f>ROUND(I114*H114,2)</f>
        <v>0</v>
      </c>
      <c r="BL114" s="18" t="s">
        <v>161</v>
      </c>
      <c r="BM114" s="187" t="s">
        <v>262</v>
      </c>
    </row>
    <row r="115" spans="1:65" s="13" customFormat="1" ht="11.25">
      <c r="B115" s="194"/>
      <c r="C115" s="195"/>
      <c r="D115" s="196" t="s">
        <v>231</v>
      </c>
      <c r="E115" s="195"/>
      <c r="F115" s="198" t="s">
        <v>263</v>
      </c>
      <c r="G115" s="195"/>
      <c r="H115" s="199">
        <v>5.4109999999999996</v>
      </c>
      <c r="I115" s="200"/>
      <c r="J115" s="195"/>
      <c r="K115" s="195"/>
      <c r="L115" s="201"/>
      <c r="M115" s="202"/>
      <c r="N115" s="203"/>
      <c r="O115" s="203"/>
      <c r="P115" s="203"/>
      <c r="Q115" s="203"/>
      <c r="R115" s="203"/>
      <c r="S115" s="203"/>
      <c r="T115" s="204"/>
      <c r="AT115" s="205" t="s">
        <v>231</v>
      </c>
      <c r="AU115" s="205" t="s">
        <v>89</v>
      </c>
      <c r="AV115" s="13" t="s">
        <v>89</v>
      </c>
      <c r="AW115" s="13" t="s">
        <v>4</v>
      </c>
      <c r="AX115" s="13" t="s">
        <v>21</v>
      </c>
      <c r="AY115" s="205" t="s">
        <v>142</v>
      </c>
    </row>
    <row r="116" spans="1:65" s="2" customFormat="1" ht="24.2" customHeight="1">
      <c r="A116" s="36"/>
      <c r="B116" s="37"/>
      <c r="C116" s="176" t="s">
        <v>174</v>
      </c>
      <c r="D116" s="176" t="s">
        <v>145</v>
      </c>
      <c r="E116" s="177" t="s">
        <v>264</v>
      </c>
      <c r="F116" s="178" t="s">
        <v>265</v>
      </c>
      <c r="G116" s="179" t="s">
        <v>256</v>
      </c>
      <c r="H116" s="180">
        <v>521.553</v>
      </c>
      <c r="I116" s="181"/>
      <c r="J116" s="182">
        <f>ROUND(I116*H116,2)</f>
        <v>0</v>
      </c>
      <c r="K116" s="178" t="s">
        <v>149</v>
      </c>
      <c r="L116" s="41"/>
      <c r="M116" s="183" t="s">
        <v>35</v>
      </c>
      <c r="N116" s="184" t="s">
        <v>51</v>
      </c>
      <c r="O116" s="66"/>
      <c r="P116" s="185">
        <f>O116*H116</f>
        <v>0</v>
      </c>
      <c r="Q116" s="185">
        <v>8.6E-3</v>
      </c>
      <c r="R116" s="185">
        <f>Q116*H116</f>
        <v>4.4853557999999998</v>
      </c>
      <c r="S116" s="185">
        <v>0</v>
      </c>
      <c r="T116" s="186">
        <f>S116*H116</f>
        <v>0</v>
      </c>
      <c r="U116" s="36"/>
      <c r="V116" s="36"/>
      <c r="W116" s="36"/>
      <c r="X116" s="36"/>
      <c r="Y116" s="36"/>
      <c r="Z116" s="36"/>
      <c r="AA116" s="36"/>
      <c r="AB116" s="36"/>
      <c r="AC116" s="36"/>
      <c r="AD116" s="36"/>
      <c r="AE116" s="36"/>
      <c r="AR116" s="187" t="s">
        <v>161</v>
      </c>
      <c r="AT116" s="187" t="s">
        <v>145</v>
      </c>
      <c r="AU116" s="187" t="s">
        <v>89</v>
      </c>
      <c r="AY116" s="18" t="s">
        <v>142</v>
      </c>
      <c r="BE116" s="188">
        <f>IF(N116="základní",J116,0)</f>
        <v>0</v>
      </c>
      <c r="BF116" s="188">
        <f>IF(N116="snížená",J116,0)</f>
        <v>0</v>
      </c>
      <c r="BG116" s="188">
        <f>IF(N116="zákl. přenesená",J116,0)</f>
        <v>0</v>
      </c>
      <c r="BH116" s="188">
        <f>IF(N116="sníž. přenesená",J116,0)</f>
        <v>0</v>
      </c>
      <c r="BI116" s="188">
        <f>IF(N116="nulová",J116,0)</f>
        <v>0</v>
      </c>
      <c r="BJ116" s="18" t="s">
        <v>21</v>
      </c>
      <c r="BK116" s="188">
        <f>ROUND(I116*H116,2)</f>
        <v>0</v>
      </c>
      <c r="BL116" s="18" t="s">
        <v>161</v>
      </c>
      <c r="BM116" s="187" t="s">
        <v>266</v>
      </c>
    </row>
    <row r="117" spans="1:65" s="2" customFormat="1" ht="175.5">
      <c r="A117" s="36"/>
      <c r="B117" s="37"/>
      <c r="C117" s="38"/>
      <c r="D117" s="196" t="s">
        <v>238</v>
      </c>
      <c r="E117" s="38"/>
      <c r="F117" s="217" t="s">
        <v>258</v>
      </c>
      <c r="G117" s="38"/>
      <c r="H117" s="38"/>
      <c r="I117" s="218"/>
      <c r="J117" s="38"/>
      <c r="K117" s="38"/>
      <c r="L117" s="41"/>
      <c r="M117" s="219"/>
      <c r="N117" s="220"/>
      <c r="O117" s="66"/>
      <c r="P117" s="66"/>
      <c r="Q117" s="66"/>
      <c r="R117" s="66"/>
      <c r="S117" s="66"/>
      <c r="T117" s="67"/>
      <c r="U117" s="36"/>
      <c r="V117" s="36"/>
      <c r="W117" s="36"/>
      <c r="X117" s="36"/>
      <c r="Y117" s="36"/>
      <c r="Z117" s="36"/>
      <c r="AA117" s="36"/>
      <c r="AB117" s="36"/>
      <c r="AC117" s="36"/>
      <c r="AD117" s="36"/>
      <c r="AE117" s="36"/>
      <c r="AT117" s="18" t="s">
        <v>238</v>
      </c>
      <c r="AU117" s="18" t="s">
        <v>89</v>
      </c>
    </row>
    <row r="118" spans="1:65" s="13" customFormat="1" ht="11.25">
      <c r="B118" s="194"/>
      <c r="C118" s="195"/>
      <c r="D118" s="196" t="s">
        <v>231</v>
      </c>
      <c r="E118" s="197" t="s">
        <v>35</v>
      </c>
      <c r="F118" s="198" t="s">
        <v>267</v>
      </c>
      <c r="G118" s="195"/>
      <c r="H118" s="199">
        <v>505.91899999999998</v>
      </c>
      <c r="I118" s="200"/>
      <c r="J118" s="195"/>
      <c r="K118" s="195"/>
      <c r="L118" s="201"/>
      <c r="M118" s="202"/>
      <c r="N118" s="203"/>
      <c r="O118" s="203"/>
      <c r="P118" s="203"/>
      <c r="Q118" s="203"/>
      <c r="R118" s="203"/>
      <c r="S118" s="203"/>
      <c r="T118" s="204"/>
      <c r="AT118" s="205" t="s">
        <v>231</v>
      </c>
      <c r="AU118" s="205" t="s">
        <v>89</v>
      </c>
      <c r="AV118" s="13" t="s">
        <v>89</v>
      </c>
      <c r="AW118" s="13" t="s">
        <v>40</v>
      </c>
      <c r="AX118" s="13" t="s">
        <v>80</v>
      </c>
      <c r="AY118" s="205" t="s">
        <v>142</v>
      </c>
    </row>
    <row r="119" spans="1:65" s="13" customFormat="1" ht="11.25">
      <c r="B119" s="194"/>
      <c r="C119" s="195"/>
      <c r="D119" s="196" t="s">
        <v>231</v>
      </c>
      <c r="E119" s="197" t="s">
        <v>35</v>
      </c>
      <c r="F119" s="198" t="s">
        <v>268</v>
      </c>
      <c r="G119" s="195"/>
      <c r="H119" s="199">
        <v>-31.2</v>
      </c>
      <c r="I119" s="200"/>
      <c r="J119" s="195"/>
      <c r="K119" s="195"/>
      <c r="L119" s="201"/>
      <c r="M119" s="202"/>
      <c r="N119" s="203"/>
      <c r="O119" s="203"/>
      <c r="P119" s="203"/>
      <c r="Q119" s="203"/>
      <c r="R119" s="203"/>
      <c r="S119" s="203"/>
      <c r="T119" s="204"/>
      <c r="AT119" s="205" t="s">
        <v>231</v>
      </c>
      <c r="AU119" s="205" t="s">
        <v>89</v>
      </c>
      <c r="AV119" s="13" t="s">
        <v>89</v>
      </c>
      <c r="AW119" s="13" t="s">
        <v>40</v>
      </c>
      <c r="AX119" s="13" t="s">
        <v>80</v>
      </c>
      <c r="AY119" s="205" t="s">
        <v>142</v>
      </c>
    </row>
    <row r="120" spans="1:65" s="13" customFormat="1" ht="11.25">
      <c r="B120" s="194"/>
      <c r="C120" s="195"/>
      <c r="D120" s="196" t="s">
        <v>231</v>
      </c>
      <c r="E120" s="197" t="s">
        <v>35</v>
      </c>
      <c r="F120" s="198" t="s">
        <v>269</v>
      </c>
      <c r="G120" s="195"/>
      <c r="H120" s="199">
        <v>-4.8</v>
      </c>
      <c r="I120" s="200"/>
      <c r="J120" s="195"/>
      <c r="K120" s="195"/>
      <c r="L120" s="201"/>
      <c r="M120" s="202"/>
      <c r="N120" s="203"/>
      <c r="O120" s="203"/>
      <c r="P120" s="203"/>
      <c r="Q120" s="203"/>
      <c r="R120" s="203"/>
      <c r="S120" s="203"/>
      <c r="T120" s="204"/>
      <c r="AT120" s="205" t="s">
        <v>231</v>
      </c>
      <c r="AU120" s="205" t="s">
        <v>89</v>
      </c>
      <c r="AV120" s="13" t="s">
        <v>89</v>
      </c>
      <c r="AW120" s="13" t="s">
        <v>40</v>
      </c>
      <c r="AX120" s="13" t="s">
        <v>80</v>
      </c>
      <c r="AY120" s="205" t="s">
        <v>142</v>
      </c>
    </row>
    <row r="121" spans="1:65" s="13" customFormat="1" ht="11.25">
      <c r="B121" s="194"/>
      <c r="C121" s="195"/>
      <c r="D121" s="196" t="s">
        <v>231</v>
      </c>
      <c r="E121" s="197" t="s">
        <v>35</v>
      </c>
      <c r="F121" s="198" t="s">
        <v>270</v>
      </c>
      <c r="G121" s="195"/>
      <c r="H121" s="199">
        <v>-9</v>
      </c>
      <c r="I121" s="200"/>
      <c r="J121" s="195"/>
      <c r="K121" s="195"/>
      <c r="L121" s="201"/>
      <c r="M121" s="202"/>
      <c r="N121" s="203"/>
      <c r="O121" s="203"/>
      <c r="P121" s="203"/>
      <c r="Q121" s="203"/>
      <c r="R121" s="203"/>
      <c r="S121" s="203"/>
      <c r="T121" s="204"/>
      <c r="AT121" s="205" t="s">
        <v>231</v>
      </c>
      <c r="AU121" s="205" t="s">
        <v>89</v>
      </c>
      <c r="AV121" s="13" t="s">
        <v>89</v>
      </c>
      <c r="AW121" s="13" t="s">
        <v>40</v>
      </c>
      <c r="AX121" s="13" t="s">
        <v>80</v>
      </c>
      <c r="AY121" s="205" t="s">
        <v>142</v>
      </c>
    </row>
    <row r="122" spans="1:65" s="13" customFormat="1" ht="11.25">
      <c r="B122" s="194"/>
      <c r="C122" s="195"/>
      <c r="D122" s="196" t="s">
        <v>231</v>
      </c>
      <c r="E122" s="197" t="s">
        <v>35</v>
      </c>
      <c r="F122" s="198" t="s">
        <v>271</v>
      </c>
      <c r="G122" s="195"/>
      <c r="H122" s="199">
        <v>-3.504</v>
      </c>
      <c r="I122" s="200"/>
      <c r="J122" s="195"/>
      <c r="K122" s="195"/>
      <c r="L122" s="201"/>
      <c r="M122" s="202"/>
      <c r="N122" s="203"/>
      <c r="O122" s="203"/>
      <c r="P122" s="203"/>
      <c r="Q122" s="203"/>
      <c r="R122" s="203"/>
      <c r="S122" s="203"/>
      <c r="T122" s="204"/>
      <c r="AT122" s="205" t="s">
        <v>231</v>
      </c>
      <c r="AU122" s="205" t="s">
        <v>89</v>
      </c>
      <c r="AV122" s="13" t="s">
        <v>89</v>
      </c>
      <c r="AW122" s="13" t="s">
        <v>40</v>
      </c>
      <c r="AX122" s="13" t="s">
        <v>80</v>
      </c>
      <c r="AY122" s="205" t="s">
        <v>142</v>
      </c>
    </row>
    <row r="123" spans="1:65" s="13" customFormat="1" ht="11.25">
      <c r="B123" s="194"/>
      <c r="C123" s="195"/>
      <c r="D123" s="196" t="s">
        <v>231</v>
      </c>
      <c r="E123" s="197" t="s">
        <v>35</v>
      </c>
      <c r="F123" s="198" t="s">
        <v>272</v>
      </c>
      <c r="G123" s="195"/>
      <c r="H123" s="199">
        <v>-1.125</v>
      </c>
      <c r="I123" s="200"/>
      <c r="J123" s="195"/>
      <c r="K123" s="195"/>
      <c r="L123" s="201"/>
      <c r="M123" s="202"/>
      <c r="N123" s="203"/>
      <c r="O123" s="203"/>
      <c r="P123" s="203"/>
      <c r="Q123" s="203"/>
      <c r="R123" s="203"/>
      <c r="S123" s="203"/>
      <c r="T123" s="204"/>
      <c r="AT123" s="205" t="s">
        <v>231</v>
      </c>
      <c r="AU123" s="205" t="s">
        <v>89</v>
      </c>
      <c r="AV123" s="13" t="s">
        <v>89</v>
      </c>
      <c r="AW123" s="13" t="s">
        <v>40</v>
      </c>
      <c r="AX123" s="13" t="s">
        <v>80</v>
      </c>
      <c r="AY123" s="205" t="s">
        <v>142</v>
      </c>
    </row>
    <row r="124" spans="1:65" s="13" customFormat="1" ht="11.25">
      <c r="B124" s="194"/>
      <c r="C124" s="195"/>
      <c r="D124" s="196" t="s">
        <v>231</v>
      </c>
      <c r="E124" s="197" t="s">
        <v>35</v>
      </c>
      <c r="F124" s="198" t="s">
        <v>273</v>
      </c>
      <c r="G124" s="195"/>
      <c r="H124" s="199">
        <v>-3.3</v>
      </c>
      <c r="I124" s="200"/>
      <c r="J124" s="195"/>
      <c r="K124" s="195"/>
      <c r="L124" s="201"/>
      <c r="M124" s="202"/>
      <c r="N124" s="203"/>
      <c r="O124" s="203"/>
      <c r="P124" s="203"/>
      <c r="Q124" s="203"/>
      <c r="R124" s="203"/>
      <c r="S124" s="203"/>
      <c r="T124" s="204"/>
      <c r="AT124" s="205" t="s">
        <v>231</v>
      </c>
      <c r="AU124" s="205" t="s">
        <v>89</v>
      </c>
      <c r="AV124" s="13" t="s">
        <v>89</v>
      </c>
      <c r="AW124" s="13" t="s">
        <v>40</v>
      </c>
      <c r="AX124" s="13" t="s">
        <v>80</v>
      </c>
      <c r="AY124" s="205" t="s">
        <v>142</v>
      </c>
    </row>
    <row r="125" spans="1:65" s="13" customFormat="1" ht="11.25">
      <c r="B125" s="194"/>
      <c r="C125" s="195"/>
      <c r="D125" s="196" t="s">
        <v>231</v>
      </c>
      <c r="E125" s="197" t="s">
        <v>35</v>
      </c>
      <c r="F125" s="198" t="s">
        <v>274</v>
      </c>
      <c r="G125" s="195"/>
      <c r="H125" s="199">
        <v>-1.44</v>
      </c>
      <c r="I125" s="200"/>
      <c r="J125" s="195"/>
      <c r="K125" s="195"/>
      <c r="L125" s="201"/>
      <c r="M125" s="202"/>
      <c r="N125" s="203"/>
      <c r="O125" s="203"/>
      <c r="P125" s="203"/>
      <c r="Q125" s="203"/>
      <c r="R125" s="203"/>
      <c r="S125" s="203"/>
      <c r="T125" s="204"/>
      <c r="AT125" s="205" t="s">
        <v>231</v>
      </c>
      <c r="AU125" s="205" t="s">
        <v>89</v>
      </c>
      <c r="AV125" s="13" t="s">
        <v>89</v>
      </c>
      <c r="AW125" s="13" t="s">
        <v>40</v>
      </c>
      <c r="AX125" s="13" t="s">
        <v>80</v>
      </c>
      <c r="AY125" s="205" t="s">
        <v>142</v>
      </c>
    </row>
    <row r="126" spans="1:65" s="13" customFormat="1" ht="11.25">
      <c r="B126" s="194"/>
      <c r="C126" s="195"/>
      <c r="D126" s="196" t="s">
        <v>231</v>
      </c>
      <c r="E126" s="197" t="s">
        <v>35</v>
      </c>
      <c r="F126" s="198" t="s">
        <v>275</v>
      </c>
      <c r="G126" s="195"/>
      <c r="H126" s="199">
        <v>-0.82099999999999995</v>
      </c>
      <c r="I126" s="200"/>
      <c r="J126" s="195"/>
      <c r="K126" s="195"/>
      <c r="L126" s="201"/>
      <c r="M126" s="202"/>
      <c r="N126" s="203"/>
      <c r="O126" s="203"/>
      <c r="P126" s="203"/>
      <c r="Q126" s="203"/>
      <c r="R126" s="203"/>
      <c r="S126" s="203"/>
      <c r="T126" s="204"/>
      <c r="AT126" s="205" t="s">
        <v>231</v>
      </c>
      <c r="AU126" s="205" t="s">
        <v>89</v>
      </c>
      <c r="AV126" s="13" t="s">
        <v>89</v>
      </c>
      <c r="AW126" s="13" t="s">
        <v>40</v>
      </c>
      <c r="AX126" s="13" t="s">
        <v>80</v>
      </c>
      <c r="AY126" s="205" t="s">
        <v>142</v>
      </c>
    </row>
    <row r="127" spans="1:65" s="13" customFormat="1" ht="11.25">
      <c r="B127" s="194"/>
      <c r="C127" s="195"/>
      <c r="D127" s="196" t="s">
        <v>231</v>
      </c>
      <c r="E127" s="197" t="s">
        <v>35</v>
      </c>
      <c r="F127" s="198" t="s">
        <v>276</v>
      </c>
      <c r="G127" s="195"/>
      <c r="H127" s="199">
        <v>70.823999999999998</v>
      </c>
      <c r="I127" s="200"/>
      <c r="J127" s="195"/>
      <c r="K127" s="195"/>
      <c r="L127" s="201"/>
      <c r="M127" s="202"/>
      <c r="N127" s="203"/>
      <c r="O127" s="203"/>
      <c r="P127" s="203"/>
      <c r="Q127" s="203"/>
      <c r="R127" s="203"/>
      <c r="S127" s="203"/>
      <c r="T127" s="204"/>
      <c r="AT127" s="205" t="s">
        <v>231</v>
      </c>
      <c r="AU127" s="205" t="s">
        <v>89</v>
      </c>
      <c r="AV127" s="13" t="s">
        <v>89</v>
      </c>
      <c r="AW127" s="13" t="s">
        <v>40</v>
      </c>
      <c r="AX127" s="13" t="s">
        <v>80</v>
      </c>
      <c r="AY127" s="205" t="s">
        <v>142</v>
      </c>
    </row>
    <row r="128" spans="1:65" s="14" customFormat="1" ht="11.25">
      <c r="B128" s="206"/>
      <c r="C128" s="207"/>
      <c r="D128" s="196" t="s">
        <v>231</v>
      </c>
      <c r="E128" s="208" t="s">
        <v>35</v>
      </c>
      <c r="F128" s="209" t="s">
        <v>233</v>
      </c>
      <c r="G128" s="207"/>
      <c r="H128" s="210">
        <v>521.553</v>
      </c>
      <c r="I128" s="211"/>
      <c r="J128" s="207"/>
      <c r="K128" s="207"/>
      <c r="L128" s="212"/>
      <c r="M128" s="213"/>
      <c r="N128" s="214"/>
      <c r="O128" s="214"/>
      <c r="P128" s="214"/>
      <c r="Q128" s="214"/>
      <c r="R128" s="214"/>
      <c r="S128" s="214"/>
      <c r="T128" s="215"/>
      <c r="AT128" s="216" t="s">
        <v>231</v>
      </c>
      <c r="AU128" s="216" t="s">
        <v>89</v>
      </c>
      <c r="AV128" s="14" t="s">
        <v>161</v>
      </c>
      <c r="AW128" s="14" t="s">
        <v>40</v>
      </c>
      <c r="AX128" s="14" t="s">
        <v>21</v>
      </c>
      <c r="AY128" s="216" t="s">
        <v>142</v>
      </c>
    </row>
    <row r="129" spans="1:65" s="2" customFormat="1" ht="14.45" customHeight="1">
      <c r="A129" s="36"/>
      <c r="B129" s="37"/>
      <c r="C129" s="221" t="s">
        <v>179</v>
      </c>
      <c r="D129" s="221" t="s">
        <v>240</v>
      </c>
      <c r="E129" s="222" t="s">
        <v>277</v>
      </c>
      <c r="F129" s="223" t="s">
        <v>278</v>
      </c>
      <c r="G129" s="224" t="s">
        <v>256</v>
      </c>
      <c r="H129" s="225">
        <v>72.42</v>
      </c>
      <c r="I129" s="226"/>
      <c r="J129" s="227">
        <f>ROUND(I129*H129,2)</f>
        <v>0</v>
      </c>
      <c r="K129" s="223" t="s">
        <v>149</v>
      </c>
      <c r="L129" s="228"/>
      <c r="M129" s="229" t="s">
        <v>35</v>
      </c>
      <c r="N129" s="230" t="s">
        <v>51</v>
      </c>
      <c r="O129" s="66"/>
      <c r="P129" s="185">
        <f>O129*H129</f>
        <v>0</v>
      </c>
      <c r="Q129" s="185">
        <v>3.0000000000000001E-3</v>
      </c>
      <c r="R129" s="185">
        <f>Q129*H129</f>
        <v>0.21726000000000001</v>
      </c>
      <c r="S129" s="185">
        <v>0</v>
      </c>
      <c r="T129" s="186">
        <f>S129*H129</f>
        <v>0</v>
      </c>
      <c r="U129" s="36"/>
      <c r="V129" s="36"/>
      <c r="W129" s="36"/>
      <c r="X129" s="36"/>
      <c r="Y129" s="36"/>
      <c r="Z129" s="36"/>
      <c r="AA129" s="36"/>
      <c r="AB129" s="36"/>
      <c r="AC129" s="36"/>
      <c r="AD129" s="36"/>
      <c r="AE129" s="36"/>
      <c r="AR129" s="187" t="s">
        <v>174</v>
      </c>
      <c r="AT129" s="187" t="s">
        <v>240</v>
      </c>
      <c r="AU129" s="187" t="s">
        <v>89</v>
      </c>
      <c r="AY129" s="18" t="s">
        <v>142</v>
      </c>
      <c r="BE129" s="188">
        <f>IF(N129="základní",J129,0)</f>
        <v>0</v>
      </c>
      <c r="BF129" s="188">
        <f>IF(N129="snížená",J129,0)</f>
        <v>0</v>
      </c>
      <c r="BG129" s="188">
        <f>IF(N129="zákl. přenesená",J129,0)</f>
        <v>0</v>
      </c>
      <c r="BH129" s="188">
        <f>IF(N129="sníž. přenesená",J129,0)</f>
        <v>0</v>
      </c>
      <c r="BI129" s="188">
        <f>IF(N129="nulová",J129,0)</f>
        <v>0</v>
      </c>
      <c r="BJ129" s="18" t="s">
        <v>21</v>
      </c>
      <c r="BK129" s="188">
        <f>ROUND(I129*H129,2)</f>
        <v>0</v>
      </c>
      <c r="BL129" s="18" t="s">
        <v>161</v>
      </c>
      <c r="BM129" s="187" t="s">
        <v>279</v>
      </c>
    </row>
    <row r="130" spans="1:65" s="13" customFormat="1" ht="11.25">
      <c r="B130" s="194"/>
      <c r="C130" s="195"/>
      <c r="D130" s="196" t="s">
        <v>231</v>
      </c>
      <c r="E130" s="195"/>
      <c r="F130" s="198" t="s">
        <v>280</v>
      </c>
      <c r="G130" s="195"/>
      <c r="H130" s="199">
        <v>72.42</v>
      </c>
      <c r="I130" s="200"/>
      <c r="J130" s="195"/>
      <c r="K130" s="195"/>
      <c r="L130" s="201"/>
      <c r="M130" s="202"/>
      <c r="N130" s="203"/>
      <c r="O130" s="203"/>
      <c r="P130" s="203"/>
      <c r="Q130" s="203"/>
      <c r="R130" s="203"/>
      <c r="S130" s="203"/>
      <c r="T130" s="204"/>
      <c r="AT130" s="205" t="s">
        <v>231</v>
      </c>
      <c r="AU130" s="205" t="s">
        <v>89</v>
      </c>
      <c r="AV130" s="13" t="s">
        <v>89</v>
      </c>
      <c r="AW130" s="13" t="s">
        <v>4</v>
      </c>
      <c r="AX130" s="13" t="s">
        <v>21</v>
      </c>
      <c r="AY130" s="205" t="s">
        <v>142</v>
      </c>
    </row>
    <row r="131" spans="1:65" s="2" customFormat="1" ht="14.45" customHeight="1">
      <c r="A131" s="36"/>
      <c r="B131" s="37"/>
      <c r="C131" s="221" t="s">
        <v>183</v>
      </c>
      <c r="D131" s="221" t="s">
        <v>240</v>
      </c>
      <c r="E131" s="222" t="s">
        <v>281</v>
      </c>
      <c r="F131" s="223" t="s">
        <v>282</v>
      </c>
      <c r="G131" s="224" t="s">
        <v>256</v>
      </c>
      <c r="H131" s="225">
        <v>458.18400000000003</v>
      </c>
      <c r="I131" s="226"/>
      <c r="J131" s="227">
        <f>ROUND(I131*H131,2)</f>
        <v>0</v>
      </c>
      <c r="K131" s="223" t="s">
        <v>149</v>
      </c>
      <c r="L131" s="228"/>
      <c r="M131" s="229" t="s">
        <v>35</v>
      </c>
      <c r="N131" s="230" t="s">
        <v>51</v>
      </c>
      <c r="O131" s="66"/>
      <c r="P131" s="185">
        <f>O131*H131</f>
        <v>0</v>
      </c>
      <c r="Q131" s="185">
        <v>1.8E-3</v>
      </c>
      <c r="R131" s="185">
        <f>Q131*H131</f>
        <v>0.8247312</v>
      </c>
      <c r="S131" s="185">
        <v>0</v>
      </c>
      <c r="T131" s="186">
        <f>S131*H131</f>
        <v>0</v>
      </c>
      <c r="U131" s="36"/>
      <c r="V131" s="36"/>
      <c r="W131" s="36"/>
      <c r="X131" s="36"/>
      <c r="Y131" s="36"/>
      <c r="Z131" s="36"/>
      <c r="AA131" s="36"/>
      <c r="AB131" s="36"/>
      <c r="AC131" s="36"/>
      <c r="AD131" s="36"/>
      <c r="AE131" s="36"/>
      <c r="AR131" s="187" t="s">
        <v>174</v>
      </c>
      <c r="AT131" s="187" t="s">
        <v>240</v>
      </c>
      <c r="AU131" s="187" t="s">
        <v>89</v>
      </c>
      <c r="AY131" s="18" t="s">
        <v>142</v>
      </c>
      <c r="BE131" s="188">
        <f>IF(N131="základní",J131,0)</f>
        <v>0</v>
      </c>
      <c r="BF131" s="188">
        <f>IF(N131="snížená",J131,0)</f>
        <v>0</v>
      </c>
      <c r="BG131" s="188">
        <f>IF(N131="zákl. přenesená",J131,0)</f>
        <v>0</v>
      </c>
      <c r="BH131" s="188">
        <f>IF(N131="sníž. přenesená",J131,0)</f>
        <v>0</v>
      </c>
      <c r="BI131" s="188">
        <f>IF(N131="nulová",J131,0)</f>
        <v>0</v>
      </c>
      <c r="BJ131" s="18" t="s">
        <v>21</v>
      </c>
      <c r="BK131" s="188">
        <f>ROUND(I131*H131,2)</f>
        <v>0</v>
      </c>
      <c r="BL131" s="18" t="s">
        <v>161</v>
      </c>
      <c r="BM131" s="187" t="s">
        <v>283</v>
      </c>
    </row>
    <row r="132" spans="1:65" s="13" customFormat="1" ht="11.25">
      <c r="B132" s="194"/>
      <c r="C132" s="195"/>
      <c r="D132" s="196" t="s">
        <v>231</v>
      </c>
      <c r="E132" s="195"/>
      <c r="F132" s="198" t="s">
        <v>284</v>
      </c>
      <c r="G132" s="195"/>
      <c r="H132" s="199">
        <v>458.18400000000003</v>
      </c>
      <c r="I132" s="200"/>
      <c r="J132" s="195"/>
      <c r="K132" s="195"/>
      <c r="L132" s="201"/>
      <c r="M132" s="202"/>
      <c r="N132" s="203"/>
      <c r="O132" s="203"/>
      <c r="P132" s="203"/>
      <c r="Q132" s="203"/>
      <c r="R132" s="203"/>
      <c r="S132" s="203"/>
      <c r="T132" s="204"/>
      <c r="AT132" s="205" t="s">
        <v>231</v>
      </c>
      <c r="AU132" s="205" t="s">
        <v>89</v>
      </c>
      <c r="AV132" s="13" t="s">
        <v>89</v>
      </c>
      <c r="AW132" s="13" t="s">
        <v>4</v>
      </c>
      <c r="AX132" s="13" t="s">
        <v>21</v>
      </c>
      <c r="AY132" s="205" t="s">
        <v>142</v>
      </c>
    </row>
    <row r="133" spans="1:65" s="2" customFormat="1" ht="14.45" customHeight="1">
      <c r="A133" s="36"/>
      <c r="B133" s="37"/>
      <c r="C133" s="176" t="s">
        <v>187</v>
      </c>
      <c r="D133" s="176" t="s">
        <v>145</v>
      </c>
      <c r="E133" s="177" t="s">
        <v>285</v>
      </c>
      <c r="F133" s="178" t="s">
        <v>286</v>
      </c>
      <c r="G133" s="179" t="s">
        <v>256</v>
      </c>
      <c r="H133" s="180">
        <v>31.47</v>
      </c>
      <c r="I133" s="181"/>
      <c r="J133" s="182">
        <f>ROUND(I133*H133,2)</f>
        <v>0</v>
      </c>
      <c r="K133" s="178" t="s">
        <v>149</v>
      </c>
      <c r="L133" s="41"/>
      <c r="M133" s="183" t="s">
        <v>35</v>
      </c>
      <c r="N133" s="184" t="s">
        <v>51</v>
      </c>
      <c r="O133" s="66"/>
      <c r="P133" s="185">
        <f>O133*H133</f>
        <v>0</v>
      </c>
      <c r="Q133" s="185">
        <v>1.146E-2</v>
      </c>
      <c r="R133" s="185">
        <f>Q133*H133</f>
        <v>0.36064619999999997</v>
      </c>
      <c r="S133" s="185">
        <v>0</v>
      </c>
      <c r="T133" s="186">
        <f>S133*H133</f>
        <v>0</v>
      </c>
      <c r="U133" s="36"/>
      <c r="V133" s="36"/>
      <c r="W133" s="36"/>
      <c r="X133" s="36"/>
      <c r="Y133" s="36"/>
      <c r="Z133" s="36"/>
      <c r="AA133" s="36"/>
      <c r="AB133" s="36"/>
      <c r="AC133" s="36"/>
      <c r="AD133" s="36"/>
      <c r="AE133" s="36"/>
      <c r="AR133" s="187" t="s">
        <v>161</v>
      </c>
      <c r="AT133" s="187" t="s">
        <v>145</v>
      </c>
      <c r="AU133" s="187" t="s">
        <v>89</v>
      </c>
      <c r="AY133" s="18" t="s">
        <v>142</v>
      </c>
      <c r="BE133" s="188">
        <f>IF(N133="základní",J133,0)</f>
        <v>0</v>
      </c>
      <c r="BF133" s="188">
        <f>IF(N133="snížená",J133,0)</f>
        <v>0</v>
      </c>
      <c r="BG133" s="188">
        <f>IF(N133="zákl. přenesená",J133,0)</f>
        <v>0</v>
      </c>
      <c r="BH133" s="188">
        <f>IF(N133="sníž. přenesená",J133,0)</f>
        <v>0</v>
      </c>
      <c r="BI133" s="188">
        <f>IF(N133="nulová",J133,0)</f>
        <v>0</v>
      </c>
      <c r="BJ133" s="18" t="s">
        <v>21</v>
      </c>
      <c r="BK133" s="188">
        <f>ROUND(I133*H133,2)</f>
        <v>0</v>
      </c>
      <c r="BL133" s="18" t="s">
        <v>161</v>
      </c>
      <c r="BM133" s="187" t="s">
        <v>287</v>
      </c>
    </row>
    <row r="134" spans="1:65" s="13" customFormat="1" ht="11.25">
      <c r="B134" s="194"/>
      <c r="C134" s="195"/>
      <c r="D134" s="196" t="s">
        <v>231</v>
      </c>
      <c r="E134" s="197" t="s">
        <v>35</v>
      </c>
      <c r="F134" s="198" t="s">
        <v>288</v>
      </c>
      <c r="G134" s="195"/>
      <c r="H134" s="199">
        <v>31.47</v>
      </c>
      <c r="I134" s="200"/>
      <c r="J134" s="195"/>
      <c r="K134" s="195"/>
      <c r="L134" s="201"/>
      <c r="M134" s="202"/>
      <c r="N134" s="203"/>
      <c r="O134" s="203"/>
      <c r="P134" s="203"/>
      <c r="Q134" s="203"/>
      <c r="R134" s="203"/>
      <c r="S134" s="203"/>
      <c r="T134" s="204"/>
      <c r="AT134" s="205" t="s">
        <v>231</v>
      </c>
      <c r="AU134" s="205" t="s">
        <v>89</v>
      </c>
      <c r="AV134" s="13" t="s">
        <v>89</v>
      </c>
      <c r="AW134" s="13" t="s">
        <v>40</v>
      </c>
      <c r="AX134" s="13" t="s">
        <v>80</v>
      </c>
      <c r="AY134" s="205" t="s">
        <v>142</v>
      </c>
    </row>
    <row r="135" spans="1:65" s="14" customFormat="1" ht="11.25">
      <c r="B135" s="206"/>
      <c r="C135" s="207"/>
      <c r="D135" s="196" t="s">
        <v>231</v>
      </c>
      <c r="E135" s="208" t="s">
        <v>35</v>
      </c>
      <c r="F135" s="209" t="s">
        <v>233</v>
      </c>
      <c r="G135" s="207"/>
      <c r="H135" s="210">
        <v>31.47</v>
      </c>
      <c r="I135" s="211"/>
      <c r="J135" s="207"/>
      <c r="K135" s="207"/>
      <c r="L135" s="212"/>
      <c r="M135" s="213"/>
      <c r="N135" s="214"/>
      <c r="O135" s="214"/>
      <c r="P135" s="214"/>
      <c r="Q135" s="214"/>
      <c r="R135" s="214"/>
      <c r="S135" s="214"/>
      <c r="T135" s="215"/>
      <c r="AT135" s="216" t="s">
        <v>231</v>
      </c>
      <c r="AU135" s="216" t="s">
        <v>89</v>
      </c>
      <c r="AV135" s="14" t="s">
        <v>161</v>
      </c>
      <c r="AW135" s="14" t="s">
        <v>40</v>
      </c>
      <c r="AX135" s="14" t="s">
        <v>21</v>
      </c>
      <c r="AY135" s="216" t="s">
        <v>142</v>
      </c>
    </row>
    <row r="136" spans="1:65" s="2" customFormat="1" ht="14.45" customHeight="1">
      <c r="A136" s="36"/>
      <c r="B136" s="37"/>
      <c r="C136" s="176" t="s">
        <v>191</v>
      </c>
      <c r="D136" s="176" t="s">
        <v>145</v>
      </c>
      <c r="E136" s="177" t="s">
        <v>289</v>
      </c>
      <c r="F136" s="178" t="s">
        <v>290</v>
      </c>
      <c r="G136" s="179" t="s">
        <v>256</v>
      </c>
      <c r="H136" s="180">
        <v>675.53</v>
      </c>
      <c r="I136" s="181"/>
      <c r="J136" s="182">
        <f>ROUND(I136*H136,2)</f>
        <v>0</v>
      </c>
      <c r="K136" s="178" t="s">
        <v>149</v>
      </c>
      <c r="L136" s="41"/>
      <c r="M136" s="183" t="s">
        <v>35</v>
      </c>
      <c r="N136" s="184" t="s">
        <v>51</v>
      </c>
      <c r="O136" s="66"/>
      <c r="P136" s="185">
        <f>O136*H136</f>
        <v>0</v>
      </c>
      <c r="Q136" s="185">
        <v>2.5999999999999998E-4</v>
      </c>
      <c r="R136" s="185">
        <f>Q136*H136</f>
        <v>0.17563779999999998</v>
      </c>
      <c r="S136" s="185">
        <v>0</v>
      </c>
      <c r="T136" s="186">
        <f>S136*H136</f>
        <v>0</v>
      </c>
      <c r="U136" s="36"/>
      <c r="V136" s="36"/>
      <c r="W136" s="36"/>
      <c r="X136" s="36"/>
      <c r="Y136" s="36"/>
      <c r="Z136" s="36"/>
      <c r="AA136" s="36"/>
      <c r="AB136" s="36"/>
      <c r="AC136" s="36"/>
      <c r="AD136" s="36"/>
      <c r="AE136" s="36"/>
      <c r="AR136" s="187" t="s">
        <v>161</v>
      </c>
      <c r="AT136" s="187" t="s">
        <v>145</v>
      </c>
      <c r="AU136" s="187" t="s">
        <v>89</v>
      </c>
      <c r="AY136" s="18" t="s">
        <v>142</v>
      </c>
      <c r="BE136" s="188">
        <f>IF(N136="základní",J136,0)</f>
        <v>0</v>
      </c>
      <c r="BF136" s="188">
        <f>IF(N136="snížená",J136,0)</f>
        <v>0</v>
      </c>
      <c r="BG136" s="188">
        <f>IF(N136="zákl. přenesená",J136,0)</f>
        <v>0</v>
      </c>
      <c r="BH136" s="188">
        <f>IF(N136="sníž. přenesená",J136,0)</f>
        <v>0</v>
      </c>
      <c r="BI136" s="188">
        <f>IF(N136="nulová",J136,0)</f>
        <v>0</v>
      </c>
      <c r="BJ136" s="18" t="s">
        <v>21</v>
      </c>
      <c r="BK136" s="188">
        <f>ROUND(I136*H136,2)</f>
        <v>0</v>
      </c>
      <c r="BL136" s="18" t="s">
        <v>161</v>
      </c>
      <c r="BM136" s="187" t="s">
        <v>291</v>
      </c>
    </row>
    <row r="137" spans="1:65" s="2" customFormat="1" ht="24.2" customHeight="1">
      <c r="A137" s="36"/>
      <c r="B137" s="37"/>
      <c r="C137" s="176" t="s">
        <v>195</v>
      </c>
      <c r="D137" s="176" t="s">
        <v>145</v>
      </c>
      <c r="E137" s="177" t="s">
        <v>292</v>
      </c>
      <c r="F137" s="178" t="s">
        <v>293</v>
      </c>
      <c r="G137" s="179" t="s">
        <v>294</v>
      </c>
      <c r="H137" s="180">
        <v>148.66999999999999</v>
      </c>
      <c r="I137" s="181"/>
      <c r="J137" s="182">
        <f>ROUND(I137*H137,2)</f>
        <v>0</v>
      </c>
      <c r="K137" s="178" t="s">
        <v>149</v>
      </c>
      <c r="L137" s="41"/>
      <c r="M137" s="183" t="s">
        <v>35</v>
      </c>
      <c r="N137" s="184" t="s">
        <v>51</v>
      </c>
      <c r="O137" s="66"/>
      <c r="P137" s="185">
        <f>O137*H137</f>
        <v>0</v>
      </c>
      <c r="Q137" s="185">
        <v>3.3899999999999998E-3</v>
      </c>
      <c r="R137" s="185">
        <f>Q137*H137</f>
        <v>0.50399129999999992</v>
      </c>
      <c r="S137" s="185">
        <v>0</v>
      </c>
      <c r="T137" s="186">
        <f>S137*H137</f>
        <v>0</v>
      </c>
      <c r="U137" s="36"/>
      <c r="V137" s="36"/>
      <c r="W137" s="36"/>
      <c r="X137" s="36"/>
      <c r="Y137" s="36"/>
      <c r="Z137" s="36"/>
      <c r="AA137" s="36"/>
      <c r="AB137" s="36"/>
      <c r="AC137" s="36"/>
      <c r="AD137" s="36"/>
      <c r="AE137" s="36"/>
      <c r="AR137" s="187" t="s">
        <v>161</v>
      </c>
      <c r="AT137" s="187" t="s">
        <v>145</v>
      </c>
      <c r="AU137" s="187" t="s">
        <v>89</v>
      </c>
      <c r="AY137" s="18" t="s">
        <v>142</v>
      </c>
      <c r="BE137" s="188">
        <f>IF(N137="základní",J137,0)</f>
        <v>0</v>
      </c>
      <c r="BF137" s="188">
        <f>IF(N137="snížená",J137,0)</f>
        <v>0</v>
      </c>
      <c r="BG137" s="188">
        <f>IF(N137="zákl. přenesená",J137,0)</f>
        <v>0</v>
      </c>
      <c r="BH137" s="188">
        <f>IF(N137="sníž. přenesená",J137,0)</f>
        <v>0</v>
      </c>
      <c r="BI137" s="188">
        <f>IF(N137="nulová",J137,0)</f>
        <v>0</v>
      </c>
      <c r="BJ137" s="18" t="s">
        <v>21</v>
      </c>
      <c r="BK137" s="188">
        <f>ROUND(I137*H137,2)</f>
        <v>0</v>
      </c>
      <c r="BL137" s="18" t="s">
        <v>161</v>
      </c>
      <c r="BM137" s="187" t="s">
        <v>295</v>
      </c>
    </row>
    <row r="138" spans="1:65" s="2" customFormat="1" ht="136.5">
      <c r="A138" s="36"/>
      <c r="B138" s="37"/>
      <c r="C138" s="38"/>
      <c r="D138" s="196" t="s">
        <v>238</v>
      </c>
      <c r="E138" s="38"/>
      <c r="F138" s="217" t="s">
        <v>296</v>
      </c>
      <c r="G138" s="38"/>
      <c r="H138" s="38"/>
      <c r="I138" s="218"/>
      <c r="J138" s="38"/>
      <c r="K138" s="38"/>
      <c r="L138" s="41"/>
      <c r="M138" s="219"/>
      <c r="N138" s="220"/>
      <c r="O138" s="66"/>
      <c r="P138" s="66"/>
      <c r="Q138" s="66"/>
      <c r="R138" s="66"/>
      <c r="S138" s="66"/>
      <c r="T138" s="67"/>
      <c r="U138" s="36"/>
      <c r="V138" s="36"/>
      <c r="W138" s="36"/>
      <c r="X138" s="36"/>
      <c r="Y138" s="36"/>
      <c r="Z138" s="36"/>
      <c r="AA138" s="36"/>
      <c r="AB138" s="36"/>
      <c r="AC138" s="36"/>
      <c r="AD138" s="36"/>
      <c r="AE138" s="36"/>
      <c r="AT138" s="18" t="s">
        <v>238</v>
      </c>
      <c r="AU138" s="18" t="s">
        <v>89</v>
      </c>
    </row>
    <row r="139" spans="1:65" s="13" customFormat="1" ht="11.25">
      <c r="B139" s="194"/>
      <c r="C139" s="195"/>
      <c r="D139" s="196" t="s">
        <v>231</v>
      </c>
      <c r="E139" s="197" t="s">
        <v>35</v>
      </c>
      <c r="F139" s="198" t="s">
        <v>297</v>
      </c>
      <c r="G139" s="195"/>
      <c r="H139" s="199">
        <v>148.66999999999999</v>
      </c>
      <c r="I139" s="200"/>
      <c r="J139" s="195"/>
      <c r="K139" s="195"/>
      <c r="L139" s="201"/>
      <c r="M139" s="202"/>
      <c r="N139" s="203"/>
      <c r="O139" s="203"/>
      <c r="P139" s="203"/>
      <c r="Q139" s="203"/>
      <c r="R139" s="203"/>
      <c r="S139" s="203"/>
      <c r="T139" s="204"/>
      <c r="AT139" s="205" t="s">
        <v>231</v>
      </c>
      <c r="AU139" s="205" t="s">
        <v>89</v>
      </c>
      <c r="AV139" s="13" t="s">
        <v>89</v>
      </c>
      <c r="AW139" s="13" t="s">
        <v>40</v>
      </c>
      <c r="AX139" s="13" t="s">
        <v>80</v>
      </c>
      <c r="AY139" s="205" t="s">
        <v>142</v>
      </c>
    </row>
    <row r="140" spans="1:65" s="14" customFormat="1" ht="11.25">
      <c r="B140" s="206"/>
      <c r="C140" s="207"/>
      <c r="D140" s="196" t="s">
        <v>231</v>
      </c>
      <c r="E140" s="208" t="s">
        <v>35</v>
      </c>
      <c r="F140" s="209" t="s">
        <v>233</v>
      </c>
      <c r="G140" s="207"/>
      <c r="H140" s="210">
        <v>148.66999999999999</v>
      </c>
      <c r="I140" s="211"/>
      <c r="J140" s="207"/>
      <c r="K140" s="207"/>
      <c r="L140" s="212"/>
      <c r="M140" s="213"/>
      <c r="N140" s="214"/>
      <c r="O140" s="214"/>
      <c r="P140" s="214"/>
      <c r="Q140" s="214"/>
      <c r="R140" s="214"/>
      <c r="S140" s="214"/>
      <c r="T140" s="215"/>
      <c r="AT140" s="216" t="s">
        <v>231</v>
      </c>
      <c r="AU140" s="216" t="s">
        <v>89</v>
      </c>
      <c r="AV140" s="14" t="s">
        <v>161</v>
      </c>
      <c r="AW140" s="14" t="s">
        <v>40</v>
      </c>
      <c r="AX140" s="14" t="s">
        <v>21</v>
      </c>
      <c r="AY140" s="216" t="s">
        <v>142</v>
      </c>
    </row>
    <row r="141" spans="1:65" s="2" customFormat="1" ht="14.45" customHeight="1">
      <c r="A141" s="36"/>
      <c r="B141" s="37"/>
      <c r="C141" s="221" t="s">
        <v>201</v>
      </c>
      <c r="D141" s="221" t="s">
        <v>240</v>
      </c>
      <c r="E141" s="222" t="s">
        <v>298</v>
      </c>
      <c r="F141" s="223" t="s">
        <v>299</v>
      </c>
      <c r="G141" s="224" t="s">
        <v>294</v>
      </c>
      <c r="H141" s="225">
        <v>55</v>
      </c>
      <c r="I141" s="226"/>
      <c r="J141" s="227">
        <f>ROUND(I141*H141,2)</f>
        <v>0</v>
      </c>
      <c r="K141" s="223" t="s">
        <v>149</v>
      </c>
      <c r="L141" s="228"/>
      <c r="M141" s="229" t="s">
        <v>35</v>
      </c>
      <c r="N141" s="230" t="s">
        <v>51</v>
      </c>
      <c r="O141" s="66"/>
      <c r="P141" s="185">
        <f>O141*H141</f>
        <v>0</v>
      </c>
      <c r="Q141" s="185">
        <v>4.2000000000000002E-4</v>
      </c>
      <c r="R141" s="185">
        <f>Q141*H141</f>
        <v>2.3100000000000002E-2</v>
      </c>
      <c r="S141" s="185">
        <v>0</v>
      </c>
      <c r="T141" s="186">
        <f>S141*H141</f>
        <v>0</v>
      </c>
      <c r="U141" s="36"/>
      <c r="V141" s="36"/>
      <c r="W141" s="36"/>
      <c r="X141" s="36"/>
      <c r="Y141" s="36"/>
      <c r="Z141" s="36"/>
      <c r="AA141" s="36"/>
      <c r="AB141" s="36"/>
      <c r="AC141" s="36"/>
      <c r="AD141" s="36"/>
      <c r="AE141" s="36"/>
      <c r="AR141" s="187" t="s">
        <v>174</v>
      </c>
      <c r="AT141" s="187" t="s">
        <v>240</v>
      </c>
      <c r="AU141" s="187" t="s">
        <v>89</v>
      </c>
      <c r="AY141" s="18" t="s">
        <v>142</v>
      </c>
      <c r="BE141" s="188">
        <f>IF(N141="základní",J141,0)</f>
        <v>0</v>
      </c>
      <c r="BF141" s="188">
        <f>IF(N141="snížená",J141,0)</f>
        <v>0</v>
      </c>
      <c r="BG141" s="188">
        <f>IF(N141="zákl. přenesená",J141,0)</f>
        <v>0</v>
      </c>
      <c r="BH141" s="188">
        <f>IF(N141="sníž. přenesená",J141,0)</f>
        <v>0</v>
      </c>
      <c r="BI141" s="188">
        <f>IF(N141="nulová",J141,0)</f>
        <v>0</v>
      </c>
      <c r="BJ141" s="18" t="s">
        <v>21</v>
      </c>
      <c r="BK141" s="188">
        <f>ROUND(I141*H141,2)</f>
        <v>0</v>
      </c>
      <c r="BL141" s="18" t="s">
        <v>161</v>
      </c>
      <c r="BM141" s="187" t="s">
        <v>300</v>
      </c>
    </row>
    <row r="142" spans="1:65" s="2" customFormat="1" ht="14.45" customHeight="1">
      <c r="A142" s="36"/>
      <c r="B142" s="37"/>
      <c r="C142" s="176" t="s">
        <v>8</v>
      </c>
      <c r="D142" s="176" t="s">
        <v>145</v>
      </c>
      <c r="E142" s="177" t="s">
        <v>301</v>
      </c>
      <c r="F142" s="178" t="s">
        <v>302</v>
      </c>
      <c r="G142" s="179" t="s">
        <v>294</v>
      </c>
      <c r="H142" s="180">
        <v>146.12</v>
      </c>
      <c r="I142" s="181"/>
      <c r="J142" s="182">
        <f>ROUND(I142*H142,2)</f>
        <v>0</v>
      </c>
      <c r="K142" s="178" t="s">
        <v>149</v>
      </c>
      <c r="L142" s="41"/>
      <c r="M142" s="183" t="s">
        <v>35</v>
      </c>
      <c r="N142" s="184" t="s">
        <v>51</v>
      </c>
      <c r="O142" s="66"/>
      <c r="P142" s="185">
        <f>O142*H142</f>
        <v>0</v>
      </c>
      <c r="Q142" s="185">
        <v>2.5000000000000001E-4</v>
      </c>
      <c r="R142" s="185">
        <f>Q142*H142</f>
        <v>3.653E-2</v>
      </c>
      <c r="S142" s="185">
        <v>0</v>
      </c>
      <c r="T142" s="186">
        <f>S142*H142</f>
        <v>0</v>
      </c>
      <c r="U142" s="36"/>
      <c r="V142" s="36"/>
      <c r="W142" s="36"/>
      <c r="X142" s="36"/>
      <c r="Y142" s="36"/>
      <c r="Z142" s="36"/>
      <c r="AA142" s="36"/>
      <c r="AB142" s="36"/>
      <c r="AC142" s="36"/>
      <c r="AD142" s="36"/>
      <c r="AE142" s="36"/>
      <c r="AR142" s="187" t="s">
        <v>161</v>
      </c>
      <c r="AT142" s="187" t="s">
        <v>145</v>
      </c>
      <c r="AU142" s="187" t="s">
        <v>89</v>
      </c>
      <c r="AY142" s="18" t="s">
        <v>142</v>
      </c>
      <c r="BE142" s="188">
        <f>IF(N142="základní",J142,0)</f>
        <v>0</v>
      </c>
      <c r="BF142" s="188">
        <f>IF(N142="snížená",J142,0)</f>
        <v>0</v>
      </c>
      <c r="BG142" s="188">
        <f>IF(N142="zákl. přenesená",J142,0)</f>
        <v>0</v>
      </c>
      <c r="BH142" s="188">
        <f>IF(N142="sníž. přenesená",J142,0)</f>
        <v>0</v>
      </c>
      <c r="BI142" s="188">
        <f>IF(N142="nulová",J142,0)</f>
        <v>0</v>
      </c>
      <c r="BJ142" s="18" t="s">
        <v>21</v>
      </c>
      <c r="BK142" s="188">
        <f>ROUND(I142*H142,2)</f>
        <v>0</v>
      </c>
      <c r="BL142" s="18" t="s">
        <v>161</v>
      </c>
      <c r="BM142" s="187" t="s">
        <v>303</v>
      </c>
    </row>
    <row r="143" spans="1:65" s="2" customFormat="1" ht="39">
      <c r="A143" s="36"/>
      <c r="B143" s="37"/>
      <c r="C143" s="38"/>
      <c r="D143" s="196" t="s">
        <v>238</v>
      </c>
      <c r="E143" s="38"/>
      <c r="F143" s="217" t="s">
        <v>304</v>
      </c>
      <c r="G143" s="38"/>
      <c r="H143" s="38"/>
      <c r="I143" s="218"/>
      <c r="J143" s="38"/>
      <c r="K143" s="38"/>
      <c r="L143" s="41"/>
      <c r="M143" s="219"/>
      <c r="N143" s="220"/>
      <c r="O143" s="66"/>
      <c r="P143" s="66"/>
      <c r="Q143" s="66"/>
      <c r="R143" s="66"/>
      <c r="S143" s="66"/>
      <c r="T143" s="67"/>
      <c r="U143" s="36"/>
      <c r="V143" s="36"/>
      <c r="W143" s="36"/>
      <c r="X143" s="36"/>
      <c r="Y143" s="36"/>
      <c r="Z143" s="36"/>
      <c r="AA143" s="36"/>
      <c r="AB143" s="36"/>
      <c r="AC143" s="36"/>
      <c r="AD143" s="36"/>
      <c r="AE143" s="36"/>
      <c r="AT143" s="18" t="s">
        <v>238</v>
      </c>
      <c r="AU143" s="18" t="s">
        <v>89</v>
      </c>
    </row>
    <row r="144" spans="1:65" s="13" customFormat="1" ht="11.25">
      <c r="B144" s="194"/>
      <c r="C144" s="195"/>
      <c r="D144" s="196" t="s">
        <v>231</v>
      </c>
      <c r="E144" s="197" t="s">
        <v>35</v>
      </c>
      <c r="F144" s="198" t="s">
        <v>305</v>
      </c>
      <c r="G144" s="195"/>
      <c r="H144" s="199">
        <v>112.4</v>
      </c>
      <c r="I144" s="200"/>
      <c r="J144" s="195"/>
      <c r="K144" s="195"/>
      <c r="L144" s="201"/>
      <c r="M144" s="202"/>
      <c r="N144" s="203"/>
      <c r="O144" s="203"/>
      <c r="P144" s="203"/>
      <c r="Q144" s="203"/>
      <c r="R144" s="203"/>
      <c r="S144" s="203"/>
      <c r="T144" s="204"/>
      <c r="AT144" s="205" t="s">
        <v>231</v>
      </c>
      <c r="AU144" s="205" t="s">
        <v>89</v>
      </c>
      <c r="AV144" s="13" t="s">
        <v>89</v>
      </c>
      <c r="AW144" s="13" t="s">
        <v>40</v>
      </c>
      <c r="AX144" s="13" t="s">
        <v>80</v>
      </c>
      <c r="AY144" s="205" t="s">
        <v>142</v>
      </c>
    </row>
    <row r="145" spans="1:65" s="14" customFormat="1" ht="11.25">
      <c r="B145" s="206"/>
      <c r="C145" s="207"/>
      <c r="D145" s="196" t="s">
        <v>231</v>
      </c>
      <c r="E145" s="208" t="s">
        <v>35</v>
      </c>
      <c r="F145" s="209" t="s">
        <v>233</v>
      </c>
      <c r="G145" s="207"/>
      <c r="H145" s="210">
        <v>112.4</v>
      </c>
      <c r="I145" s="211"/>
      <c r="J145" s="207"/>
      <c r="K145" s="207"/>
      <c r="L145" s="212"/>
      <c r="M145" s="213"/>
      <c r="N145" s="214"/>
      <c r="O145" s="214"/>
      <c r="P145" s="214"/>
      <c r="Q145" s="214"/>
      <c r="R145" s="214"/>
      <c r="S145" s="214"/>
      <c r="T145" s="215"/>
      <c r="AT145" s="216" t="s">
        <v>231</v>
      </c>
      <c r="AU145" s="216" t="s">
        <v>89</v>
      </c>
      <c r="AV145" s="14" t="s">
        <v>161</v>
      </c>
      <c r="AW145" s="14" t="s">
        <v>40</v>
      </c>
      <c r="AX145" s="14" t="s">
        <v>21</v>
      </c>
      <c r="AY145" s="216" t="s">
        <v>142</v>
      </c>
    </row>
    <row r="146" spans="1:65" s="13" customFormat="1" ht="11.25">
      <c r="B146" s="194"/>
      <c r="C146" s="195"/>
      <c r="D146" s="196" t="s">
        <v>231</v>
      </c>
      <c r="E146" s="195"/>
      <c r="F146" s="198" t="s">
        <v>306</v>
      </c>
      <c r="G146" s="195"/>
      <c r="H146" s="199">
        <v>146.12</v>
      </c>
      <c r="I146" s="200"/>
      <c r="J146" s="195"/>
      <c r="K146" s="195"/>
      <c r="L146" s="201"/>
      <c r="M146" s="202"/>
      <c r="N146" s="203"/>
      <c r="O146" s="203"/>
      <c r="P146" s="203"/>
      <c r="Q146" s="203"/>
      <c r="R146" s="203"/>
      <c r="S146" s="203"/>
      <c r="T146" s="204"/>
      <c r="AT146" s="205" t="s">
        <v>231</v>
      </c>
      <c r="AU146" s="205" t="s">
        <v>89</v>
      </c>
      <c r="AV146" s="13" t="s">
        <v>89</v>
      </c>
      <c r="AW146" s="13" t="s">
        <v>4</v>
      </c>
      <c r="AX146" s="13" t="s">
        <v>21</v>
      </c>
      <c r="AY146" s="205" t="s">
        <v>142</v>
      </c>
    </row>
    <row r="147" spans="1:65" s="2" customFormat="1" ht="14.45" customHeight="1">
      <c r="A147" s="36"/>
      <c r="B147" s="37"/>
      <c r="C147" s="221" t="s">
        <v>307</v>
      </c>
      <c r="D147" s="221" t="s">
        <v>240</v>
      </c>
      <c r="E147" s="222" t="s">
        <v>308</v>
      </c>
      <c r="F147" s="223" t="s">
        <v>309</v>
      </c>
      <c r="G147" s="224" t="s">
        <v>294</v>
      </c>
      <c r="H147" s="225">
        <v>118.02</v>
      </c>
      <c r="I147" s="226"/>
      <c r="J147" s="227">
        <f>ROUND(I147*H147,2)</f>
        <v>0</v>
      </c>
      <c r="K147" s="223" t="s">
        <v>149</v>
      </c>
      <c r="L147" s="228"/>
      <c r="M147" s="229" t="s">
        <v>35</v>
      </c>
      <c r="N147" s="230" t="s">
        <v>51</v>
      </c>
      <c r="O147" s="66"/>
      <c r="P147" s="185">
        <f>O147*H147</f>
        <v>0</v>
      </c>
      <c r="Q147" s="185">
        <v>1.1E-4</v>
      </c>
      <c r="R147" s="185">
        <f>Q147*H147</f>
        <v>1.2982199999999999E-2</v>
      </c>
      <c r="S147" s="185">
        <v>0</v>
      </c>
      <c r="T147" s="186">
        <f>S147*H147</f>
        <v>0</v>
      </c>
      <c r="U147" s="36"/>
      <c r="V147" s="36"/>
      <c r="W147" s="36"/>
      <c r="X147" s="36"/>
      <c r="Y147" s="36"/>
      <c r="Z147" s="36"/>
      <c r="AA147" s="36"/>
      <c r="AB147" s="36"/>
      <c r="AC147" s="36"/>
      <c r="AD147" s="36"/>
      <c r="AE147" s="36"/>
      <c r="AR147" s="187" t="s">
        <v>174</v>
      </c>
      <c r="AT147" s="187" t="s">
        <v>240</v>
      </c>
      <c r="AU147" s="187" t="s">
        <v>89</v>
      </c>
      <c r="AY147" s="18" t="s">
        <v>142</v>
      </c>
      <c r="BE147" s="188">
        <f>IF(N147="základní",J147,0)</f>
        <v>0</v>
      </c>
      <c r="BF147" s="188">
        <f>IF(N147="snížená",J147,0)</f>
        <v>0</v>
      </c>
      <c r="BG147" s="188">
        <f>IF(N147="zákl. přenesená",J147,0)</f>
        <v>0</v>
      </c>
      <c r="BH147" s="188">
        <f>IF(N147="sníž. přenesená",J147,0)</f>
        <v>0</v>
      </c>
      <c r="BI147" s="188">
        <f>IF(N147="nulová",J147,0)</f>
        <v>0</v>
      </c>
      <c r="BJ147" s="18" t="s">
        <v>21</v>
      </c>
      <c r="BK147" s="188">
        <f>ROUND(I147*H147,2)</f>
        <v>0</v>
      </c>
      <c r="BL147" s="18" t="s">
        <v>161</v>
      </c>
      <c r="BM147" s="187" t="s">
        <v>310</v>
      </c>
    </row>
    <row r="148" spans="1:65" s="13" customFormat="1" ht="11.25">
      <c r="B148" s="194"/>
      <c r="C148" s="195"/>
      <c r="D148" s="196" t="s">
        <v>231</v>
      </c>
      <c r="E148" s="195"/>
      <c r="F148" s="198" t="s">
        <v>311</v>
      </c>
      <c r="G148" s="195"/>
      <c r="H148" s="199">
        <v>118.02</v>
      </c>
      <c r="I148" s="200"/>
      <c r="J148" s="195"/>
      <c r="K148" s="195"/>
      <c r="L148" s="201"/>
      <c r="M148" s="202"/>
      <c r="N148" s="203"/>
      <c r="O148" s="203"/>
      <c r="P148" s="203"/>
      <c r="Q148" s="203"/>
      <c r="R148" s="203"/>
      <c r="S148" s="203"/>
      <c r="T148" s="204"/>
      <c r="AT148" s="205" t="s">
        <v>231</v>
      </c>
      <c r="AU148" s="205" t="s">
        <v>89</v>
      </c>
      <c r="AV148" s="13" t="s">
        <v>89</v>
      </c>
      <c r="AW148" s="13" t="s">
        <v>4</v>
      </c>
      <c r="AX148" s="13" t="s">
        <v>21</v>
      </c>
      <c r="AY148" s="205" t="s">
        <v>142</v>
      </c>
    </row>
    <row r="149" spans="1:65" s="2" customFormat="1" ht="24.2" customHeight="1">
      <c r="A149" s="36"/>
      <c r="B149" s="37"/>
      <c r="C149" s="176" t="s">
        <v>312</v>
      </c>
      <c r="D149" s="176" t="s">
        <v>145</v>
      </c>
      <c r="E149" s="177" t="s">
        <v>313</v>
      </c>
      <c r="F149" s="178" t="s">
        <v>314</v>
      </c>
      <c r="G149" s="179" t="s">
        <v>256</v>
      </c>
      <c r="H149" s="180">
        <v>10.08</v>
      </c>
      <c r="I149" s="181"/>
      <c r="J149" s="182">
        <f>ROUND(I149*H149,2)</f>
        <v>0</v>
      </c>
      <c r="K149" s="178" t="s">
        <v>149</v>
      </c>
      <c r="L149" s="41"/>
      <c r="M149" s="183" t="s">
        <v>35</v>
      </c>
      <c r="N149" s="184" t="s">
        <v>51</v>
      </c>
      <c r="O149" s="66"/>
      <c r="P149" s="185">
        <f>O149*H149</f>
        <v>0</v>
      </c>
      <c r="Q149" s="185">
        <v>2.3099999999999999E-2</v>
      </c>
      <c r="R149" s="185">
        <f>Q149*H149</f>
        <v>0.232848</v>
      </c>
      <c r="S149" s="185">
        <v>0</v>
      </c>
      <c r="T149" s="186">
        <f>S149*H149</f>
        <v>0</v>
      </c>
      <c r="U149" s="36"/>
      <c r="V149" s="36"/>
      <c r="W149" s="36"/>
      <c r="X149" s="36"/>
      <c r="Y149" s="36"/>
      <c r="Z149" s="36"/>
      <c r="AA149" s="36"/>
      <c r="AB149" s="36"/>
      <c r="AC149" s="36"/>
      <c r="AD149" s="36"/>
      <c r="AE149" s="36"/>
      <c r="AR149" s="187" t="s">
        <v>161</v>
      </c>
      <c r="AT149" s="187" t="s">
        <v>145</v>
      </c>
      <c r="AU149" s="187" t="s">
        <v>89</v>
      </c>
      <c r="AY149" s="18" t="s">
        <v>142</v>
      </c>
      <c r="BE149" s="188">
        <f>IF(N149="základní",J149,0)</f>
        <v>0</v>
      </c>
      <c r="BF149" s="188">
        <f>IF(N149="snížená",J149,0)</f>
        <v>0</v>
      </c>
      <c r="BG149" s="188">
        <f>IF(N149="zákl. přenesená",J149,0)</f>
        <v>0</v>
      </c>
      <c r="BH149" s="188">
        <f>IF(N149="sníž. přenesená",J149,0)</f>
        <v>0</v>
      </c>
      <c r="BI149" s="188">
        <f>IF(N149="nulová",J149,0)</f>
        <v>0</v>
      </c>
      <c r="BJ149" s="18" t="s">
        <v>21</v>
      </c>
      <c r="BK149" s="188">
        <f>ROUND(I149*H149,2)</f>
        <v>0</v>
      </c>
      <c r="BL149" s="18" t="s">
        <v>161</v>
      </c>
      <c r="BM149" s="187" t="s">
        <v>315</v>
      </c>
    </row>
    <row r="150" spans="1:65" s="2" customFormat="1" ht="39">
      <c r="A150" s="36"/>
      <c r="B150" s="37"/>
      <c r="C150" s="38"/>
      <c r="D150" s="196" t="s">
        <v>238</v>
      </c>
      <c r="E150" s="38"/>
      <c r="F150" s="217" t="s">
        <v>316</v>
      </c>
      <c r="G150" s="38"/>
      <c r="H150" s="38"/>
      <c r="I150" s="218"/>
      <c r="J150" s="38"/>
      <c r="K150" s="38"/>
      <c r="L150" s="41"/>
      <c r="M150" s="219"/>
      <c r="N150" s="220"/>
      <c r="O150" s="66"/>
      <c r="P150" s="66"/>
      <c r="Q150" s="66"/>
      <c r="R150" s="66"/>
      <c r="S150" s="66"/>
      <c r="T150" s="67"/>
      <c r="U150" s="36"/>
      <c r="V150" s="36"/>
      <c r="W150" s="36"/>
      <c r="X150" s="36"/>
      <c r="Y150" s="36"/>
      <c r="Z150" s="36"/>
      <c r="AA150" s="36"/>
      <c r="AB150" s="36"/>
      <c r="AC150" s="36"/>
      <c r="AD150" s="36"/>
      <c r="AE150" s="36"/>
      <c r="AT150" s="18" t="s">
        <v>238</v>
      </c>
      <c r="AU150" s="18" t="s">
        <v>89</v>
      </c>
    </row>
    <row r="151" spans="1:65" s="13" customFormat="1" ht="11.25">
      <c r="B151" s="194"/>
      <c r="C151" s="195"/>
      <c r="D151" s="196" t="s">
        <v>231</v>
      </c>
      <c r="E151" s="197" t="s">
        <v>35</v>
      </c>
      <c r="F151" s="198" t="s">
        <v>317</v>
      </c>
      <c r="G151" s="195"/>
      <c r="H151" s="199">
        <v>10.08</v>
      </c>
      <c r="I151" s="200"/>
      <c r="J151" s="195"/>
      <c r="K151" s="195"/>
      <c r="L151" s="201"/>
      <c r="M151" s="202"/>
      <c r="N151" s="203"/>
      <c r="O151" s="203"/>
      <c r="P151" s="203"/>
      <c r="Q151" s="203"/>
      <c r="R151" s="203"/>
      <c r="S151" s="203"/>
      <c r="T151" s="204"/>
      <c r="AT151" s="205" t="s">
        <v>231</v>
      </c>
      <c r="AU151" s="205" t="s">
        <v>89</v>
      </c>
      <c r="AV151" s="13" t="s">
        <v>89</v>
      </c>
      <c r="AW151" s="13" t="s">
        <v>40</v>
      </c>
      <c r="AX151" s="13" t="s">
        <v>80</v>
      </c>
      <c r="AY151" s="205" t="s">
        <v>142</v>
      </c>
    </row>
    <row r="152" spans="1:65" s="14" customFormat="1" ht="11.25">
      <c r="B152" s="206"/>
      <c r="C152" s="207"/>
      <c r="D152" s="196" t="s">
        <v>231</v>
      </c>
      <c r="E152" s="208" t="s">
        <v>35</v>
      </c>
      <c r="F152" s="209" t="s">
        <v>233</v>
      </c>
      <c r="G152" s="207"/>
      <c r="H152" s="210">
        <v>10.08</v>
      </c>
      <c r="I152" s="211"/>
      <c r="J152" s="207"/>
      <c r="K152" s="207"/>
      <c r="L152" s="212"/>
      <c r="M152" s="213"/>
      <c r="N152" s="214"/>
      <c r="O152" s="214"/>
      <c r="P152" s="214"/>
      <c r="Q152" s="214"/>
      <c r="R152" s="214"/>
      <c r="S152" s="214"/>
      <c r="T152" s="215"/>
      <c r="AT152" s="216" t="s">
        <v>231</v>
      </c>
      <c r="AU152" s="216" t="s">
        <v>89</v>
      </c>
      <c r="AV152" s="14" t="s">
        <v>161</v>
      </c>
      <c r="AW152" s="14" t="s">
        <v>40</v>
      </c>
      <c r="AX152" s="14" t="s">
        <v>21</v>
      </c>
      <c r="AY152" s="216" t="s">
        <v>142</v>
      </c>
    </row>
    <row r="153" spans="1:65" s="2" customFormat="1" ht="24.2" customHeight="1">
      <c r="A153" s="36"/>
      <c r="B153" s="37"/>
      <c r="C153" s="176" t="s">
        <v>318</v>
      </c>
      <c r="D153" s="176" t="s">
        <v>145</v>
      </c>
      <c r="E153" s="177" t="s">
        <v>319</v>
      </c>
      <c r="F153" s="178" t="s">
        <v>320</v>
      </c>
      <c r="G153" s="179" t="s">
        <v>256</v>
      </c>
      <c r="H153" s="180">
        <v>150</v>
      </c>
      <c r="I153" s="181"/>
      <c r="J153" s="182">
        <f>ROUND(I153*H153,2)</f>
        <v>0</v>
      </c>
      <c r="K153" s="178" t="s">
        <v>149</v>
      </c>
      <c r="L153" s="41"/>
      <c r="M153" s="183" t="s">
        <v>35</v>
      </c>
      <c r="N153" s="184" t="s">
        <v>51</v>
      </c>
      <c r="O153" s="66"/>
      <c r="P153" s="185">
        <f>O153*H153</f>
        <v>0</v>
      </c>
      <c r="Q153" s="185">
        <v>1.188E-2</v>
      </c>
      <c r="R153" s="185">
        <f>Q153*H153</f>
        <v>1.782</v>
      </c>
      <c r="S153" s="185">
        <v>0</v>
      </c>
      <c r="T153" s="186">
        <f>S153*H153</f>
        <v>0</v>
      </c>
      <c r="U153" s="36"/>
      <c r="V153" s="36"/>
      <c r="W153" s="36"/>
      <c r="X153" s="36"/>
      <c r="Y153" s="36"/>
      <c r="Z153" s="36"/>
      <c r="AA153" s="36"/>
      <c r="AB153" s="36"/>
      <c r="AC153" s="36"/>
      <c r="AD153" s="36"/>
      <c r="AE153" s="36"/>
      <c r="AR153" s="187" t="s">
        <v>161</v>
      </c>
      <c r="AT153" s="187" t="s">
        <v>145</v>
      </c>
      <c r="AU153" s="187" t="s">
        <v>89</v>
      </c>
      <c r="AY153" s="18" t="s">
        <v>142</v>
      </c>
      <c r="BE153" s="188">
        <f>IF(N153="základní",J153,0)</f>
        <v>0</v>
      </c>
      <c r="BF153" s="188">
        <f>IF(N153="snížená",J153,0)</f>
        <v>0</v>
      </c>
      <c r="BG153" s="188">
        <f>IF(N153="zákl. přenesená",J153,0)</f>
        <v>0</v>
      </c>
      <c r="BH153" s="188">
        <f>IF(N153="sníž. přenesená",J153,0)</f>
        <v>0</v>
      </c>
      <c r="BI153" s="188">
        <f>IF(N153="nulová",J153,0)</f>
        <v>0</v>
      </c>
      <c r="BJ153" s="18" t="s">
        <v>21</v>
      </c>
      <c r="BK153" s="188">
        <f>ROUND(I153*H153,2)</f>
        <v>0</v>
      </c>
      <c r="BL153" s="18" t="s">
        <v>161</v>
      </c>
      <c r="BM153" s="187" t="s">
        <v>321</v>
      </c>
    </row>
    <row r="154" spans="1:65" s="2" customFormat="1" ht="24.2" customHeight="1">
      <c r="A154" s="36"/>
      <c r="B154" s="37"/>
      <c r="C154" s="176" t="s">
        <v>322</v>
      </c>
      <c r="D154" s="176" t="s">
        <v>145</v>
      </c>
      <c r="E154" s="177" t="s">
        <v>323</v>
      </c>
      <c r="F154" s="178" t="s">
        <v>324</v>
      </c>
      <c r="G154" s="179" t="s">
        <v>256</v>
      </c>
      <c r="H154" s="180">
        <v>500.63499999999999</v>
      </c>
      <c r="I154" s="181"/>
      <c r="J154" s="182">
        <f>ROUND(I154*H154,2)</f>
        <v>0</v>
      </c>
      <c r="K154" s="178" t="s">
        <v>149</v>
      </c>
      <c r="L154" s="41"/>
      <c r="M154" s="183" t="s">
        <v>35</v>
      </c>
      <c r="N154" s="184" t="s">
        <v>51</v>
      </c>
      <c r="O154" s="66"/>
      <c r="P154" s="185">
        <f>O154*H154</f>
        <v>0</v>
      </c>
      <c r="Q154" s="185">
        <v>3.48E-3</v>
      </c>
      <c r="R154" s="185">
        <f>Q154*H154</f>
        <v>1.7422097999999999</v>
      </c>
      <c r="S154" s="185">
        <v>0</v>
      </c>
      <c r="T154" s="186">
        <f>S154*H154</f>
        <v>0</v>
      </c>
      <c r="U154" s="36"/>
      <c r="V154" s="36"/>
      <c r="W154" s="36"/>
      <c r="X154" s="36"/>
      <c r="Y154" s="36"/>
      <c r="Z154" s="36"/>
      <c r="AA154" s="36"/>
      <c r="AB154" s="36"/>
      <c r="AC154" s="36"/>
      <c r="AD154" s="36"/>
      <c r="AE154" s="36"/>
      <c r="AR154" s="187" t="s">
        <v>161</v>
      </c>
      <c r="AT154" s="187" t="s">
        <v>145</v>
      </c>
      <c r="AU154" s="187" t="s">
        <v>89</v>
      </c>
      <c r="AY154" s="18" t="s">
        <v>142</v>
      </c>
      <c r="BE154" s="188">
        <f>IF(N154="základní",J154,0)</f>
        <v>0</v>
      </c>
      <c r="BF154" s="188">
        <f>IF(N154="snížená",J154,0)</f>
        <v>0</v>
      </c>
      <c r="BG154" s="188">
        <f>IF(N154="zákl. přenesená",J154,0)</f>
        <v>0</v>
      </c>
      <c r="BH154" s="188">
        <f>IF(N154="sníž. přenesená",J154,0)</f>
        <v>0</v>
      </c>
      <c r="BI154" s="188">
        <f>IF(N154="nulová",J154,0)</f>
        <v>0</v>
      </c>
      <c r="BJ154" s="18" t="s">
        <v>21</v>
      </c>
      <c r="BK154" s="188">
        <f>ROUND(I154*H154,2)</f>
        <v>0</v>
      </c>
      <c r="BL154" s="18" t="s">
        <v>161</v>
      </c>
      <c r="BM154" s="187" t="s">
        <v>325</v>
      </c>
    </row>
    <row r="155" spans="1:65" s="2" customFormat="1" ht="24.2" customHeight="1">
      <c r="A155" s="36"/>
      <c r="B155" s="37"/>
      <c r="C155" s="176" t="s">
        <v>326</v>
      </c>
      <c r="D155" s="176" t="s">
        <v>145</v>
      </c>
      <c r="E155" s="177" t="s">
        <v>327</v>
      </c>
      <c r="F155" s="178" t="s">
        <v>328</v>
      </c>
      <c r="G155" s="179" t="s">
        <v>256</v>
      </c>
      <c r="H155" s="180">
        <v>55.19</v>
      </c>
      <c r="I155" s="181"/>
      <c r="J155" s="182">
        <f>ROUND(I155*H155,2)</f>
        <v>0</v>
      </c>
      <c r="K155" s="178" t="s">
        <v>149</v>
      </c>
      <c r="L155" s="41"/>
      <c r="M155" s="183" t="s">
        <v>35</v>
      </c>
      <c r="N155" s="184" t="s">
        <v>51</v>
      </c>
      <c r="O155" s="66"/>
      <c r="P155" s="185">
        <f>O155*H155</f>
        <v>0</v>
      </c>
      <c r="Q155" s="185">
        <v>1.2E-4</v>
      </c>
      <c r="R155" s="185">
        <f>Q155*H155</f>
        <v>6.6227999999999999E-3</v>
      </c>
      <c r="S155" s="185">
        <v>0</v>
      </c>
      <c r="T155" s="186">
        <f>S155*H155</f>
        <v>0</v>
      </c>
      <c r="U155" s="36"/>
      <c r="V155" s="36"/>
      <c r="W155" s="36"/>
      <c r="X155" s="36"/>
      <c r="Y155" s="36"/>
      <c r="Z155" s="36"/>
      <c r="AA155" s="36"/>
      <c r="AB155" s="36"/>
      <c r="AC155" s="36"/>
      <c r="AD155" s="36"/>
      <c r="AE155" s="36"/>
      <c r="AR155" s="187" t="s">
        <v>161</v>
      </c>
      <c r="AT155" s="187" t="s">
        <v>145</v>
      </c>
      <c r="AU155" s="187" t="s">
        <v>89</v>
      </c>
      <c r="AY155" s="18" t="s">
        <v>142</v>
      </c>
      <c r="BE155" s="188">
        <f>IF(N155="základní",J155,0)</f>
        <v>0</v>
      </c>
      <c r="BF155" s="188">
        <f>IF(N155="snížená",J155,0)</f>
        <v>0</v>
      </c>
      <c r="BG155" s="188">
        <f>IF(N155="zákl. přenesená",J155,0)</f>
        <v>0</v>
      </c>
      <c r="BH155" s="188">
        <f>IF(N155="sníž. přenesená",J155,0)</f>
        <v>0</v>
      </c>
      <c r="BI155" s="188">
        <f>IF(N155="nulová",J155,0)</f>
        <v>0</v>
      </c>
      <c r="BJ155" s="18" t="s">
        <v>21</v>
      </c>
      <c r="BK155" s="188">
        <f>ROUND(I155*H155,2)</f>
        <v>0</v>
      </c>
      <c r="BL155" s="18" t="s">
        <v>161</v>
      </c>
      <c r="BM155" s="187" t="s">
        <v>329</v>
      </c>
    </row>
    <row r="156" spans="1:65" s="2" customFormat="1" ht="29.25">
      <c r="A156" s="36"/>
      <c r="B156" s="37"/>
      <c r="C156" s="38"/>
      <c r="D156" s="196" t="s">
        <v>238</v>
      </c>
      <c r="E156" s="38"/>
      <c r="F156" s="217" t="s">
        <v>330</v>
      </c>
      <c r="G156" s="38"/>
      <c r="H156" s="38"/>
      <c r="I156" s="218"/>
      <c r="J156" s="38"/>
      <c r="K156" s="38"/>
      <c r="L156" s="41"/>
      <c r="M156" s="219"/>
      <c r="N156" s="220"/>
      <c r="O156" s="66"/>
      <c r="P156" s="66"/>
      <c r="Q156" s="66"/>
      <c r="R156" s="66"/>
      <c r="S156" s="66"/>
      <c r="T156" s="67"/>
      <c r="U156" s="36"/>
      <c r="V156" s="36"/>
      <c r="W156" s="36"/>
      <c r="X156" s="36"/>
      <c r="Y156" s="36"/>
      <c r="Z156" s="36"/>
      <c r="AA156" s="36"/>
      <c r="AB156" s="36"/>
      <c r="AC156" s="36"/>
      <c r="AD156" s="36"/>
      <c r="AE156" s="36"/>
      <c r="AT156" s="18" t="s">
        <v>238</v>
      </c>
      <c r="AU156" s="18" t="s">
        <v>89</v>
      </c>
    </row>
    <row r="157" spans="1:65" s="2" customFormat="1" ht="14.45" customHeight="1">
      <c r="A157" s="36"/>
      <c r="B157" s="37"/>
      <c r="C157" s="176" t="s">
        <v>7</v>
      </c>
      <c r="D157" s="176" t="s">
        <v>145</v>
      </c>
      <c r="E157" s="177" t="s">
        <v>331</v>
      </c>
      <c r="F157" s="178" t="s">
        <v>332</v>
      </c>
      <c r="G157" s="179" t="s">
        <v>256</v>
      </c>
      <c r="H157" s="180">
        <v>675.53</v>
      </c>
      <c r="I157" s="181"/>
      <c r="J157" s="182">
        <f>ROUND(I157*H157,2)</f>
        <v>0</v>
      </c>
      <c r="K157" s="178" t="s">
        <v>149</v>
      </c>
      <c r="L157" s="41"/>
      <c r="M157" s="183" t="s">
        <v>35</v>
      </c>
      <c r="N157" s="184" t="s">
        <v>51</v>
      </c>
      <c r="O157" s="66"/>
      <c r="P157" s="185">
        <f>O157*H157</f>
        <v>0</v>
      </c>
      <c r="Q157" s="185">
        <v>0</v>
      </c>
      <c r="R157" s="185">
        <f>Q157*H157</f>
        <v>0</v>
      </c>
      <c r="S157" s="185">
        <v>0</v>
      </c>
      <c r="T157" s="186">
        <f>S157*H157</f>
        <v>0</v>
      </c>
      <c r="U157" s="36"/>
      <c r="V157" s="36"/>
      <c r="W157" s="36"/>
      <c r="X157" s="36"/>
      <c r="Y157" s="36"/>
      <c r="Z157" s="36"/>
      <c r="AA157" s="36"/>
      <c r="AB157" s="36"/>
      <c r="AC157" s="36"/>
      <c r="AD157" s="36"/>
      <c r="AE157" s="36"/>
      <c r="AR157" s="187" t="s">
        <v>161</v>
      </c>
      <c r="AT157" s="187" t="s">
        <v>145</v>
      </c>
      <c r="AU157" s="187" t="s">
        <v>89</v>
      </c>
      <c r="AY157" s="18" t="s">
        <v>142</v>
      </c>
      <c r="BE157" s="188">
        <f>IF(N157="základní",J157,0)</f>
        <v>0</v>
      </c>
      <c r="BF157" s="188">
        <f>IF(N157="snížená",J157,0)</f>
        <v>0</v>
      </c>
      <c r="BG157" s="188">
        <f>IF(N157="zákl. přenesená",J157,0)</f>
        <v>0</v>
      </c>
      <c r="BH157" s="188">
        <f>IF(N157="sníž. přenesená",J157,0)</f>
        <v>0</v>
      </c>
      <c r="BI157" s="188">
        <f>IF(N157="nulová",J157,0)</f>
        <v>0</v>
      </c>
      <c r="BJ157" s="18" t="s">
        <v>21</v>
      </c>
      <c r="BK157" s="188">
        <f>ROUND(I157*H157,2)</f>
        <v>0</v>
      </c>
      <c r="BL157" s="18" t="s">
        <v>161</v>
      </c>
      <c r="BM157" s="187" t="s">
        <v>333</v>
      </c>
    </row>
    <row r="158" spans="1:65" s="12" customFormat="1" ht="22.9" customHeight="1">
      <c r="B158" s="160"/>
      <c r="C158" s="161"/>
      <c r="D158" s="162" t="s">
        <v>79</v>
      </c>
      <c r="E158" s="174" t="s">
        <v>179</v>
      </c>
      <c r="F158" s="174" t="s">
        <v>334</v>
      </c>
      <c r="G158" s="161"/>
      <c r="H158" s="161"/>
      <c r="I158" s="164"/>
      <c r="J158" s="175">
        <f>BK158</f>
        <v>0</v>
      </c>
      <c r="K158" s="161"/>
      <c r="L158" s="166"/>
      <c r="M158" s="167"/>
      <c r="N158" s="168"/>
      <c r="O158" s="168"/>
      <c r="P158" s="169">
        <f>SUM(P159:P199)</f>
        <v>0</v>
      </c>
      <c r="Q158" s="168"/>
      <c r="R158" s="169">
        <f>SUM(R159:R199)</f>
        <v>0</v>
      </c>
      <c r="S158" s="168"/>
      <c r="T158" s="170">
        <f>SUM(T159:T199)</f>
        <v>27.525699000000003</v>
      </c>
      <c r="AR158" s="171" t="s">
        <v>21</v>
      </c>
      <c r="AT158" s="172" t="s">
        <v>79</v>
      </c>
      <c r="AU158" s="172" t="s">
        <v>21</v>
      </c>
      <c r="AY158" s="171" t="s">
        <v>142</v>
      </c>
      <c r="BK158" s="173">
        <f>SUM(BK159:BK199)</f>
        <v>0</v>
      </c>
    </row>
    <row r="159" spans="1:65" s="2" customFormat="1" ht="24.2" customHeight="1">
      <c r="A159" s="36"/>
      <c r="B159" s="37"/>
      <c r="C159" s="176" t="s">
        <v>335</v>
      </c>
      <c r="D159" s="176" t="s">
        <v>145</v>
      </c>
      <c r="E159" s="177" t="s">
        <v>336</v>
      </c>
      <c r="F159" s="178" t="s">
        <v>337</v>
      </c>
      <c r="G159" s="179" t="s">
        <v>256</v>
      </c>
      <c r="H159" s="180">
        <v>327</v>
      </c>
      <c r="I159" s="181"/>
      <c r="J159" s="182">
        <f>ROUND(I159*H159,2)</f>
        <v>0</v>
      </c>
      <c r="K159" s="178" t="s">
        <v>149</v>
      </c>
      <c r="L159" s="41"/>
      <c r="M159" s="183" t="s">
        <v>35</v>
      </c>
      <c r="N159" s="184" t="s">
        <v>51</v>
      </c>
      <c r="O159" s="66"/>
      <c r="P159" s="185">
        <f>O159*H159</f>
        <v>0</v>
      </c>
      <c r="Q159" s="185">
        <v>0</v>
      </c>
      <c r="R159" s="185">
        <f>Q159*H159</f>
        <v>0</v>
      </c>
      <c r="S159" s="185">
        <v>0</v>
      </c>
      <c r="T159" s="186">
        <f>S159*H159</f>
        <v>0</v>
      </c>
      <c r="U159" s="36"/>
      <c r="V159" s="36"/>
      <c r="W159" s="36"/>
      <c r="X159" s="36"/>
      <c r="Y159" s="36"/>
      <c r="Z159" s="36"/>
      <c r="AA159" s="36"/>
      <c r="AB159" s="36"/>
      <c r="AC159" s="36"/>
      <c r="AD159" s="36"/>
      <c r="AE159" s="36"/>
      <c r="AR159" s="187" t="s">
        <v>161</v>
      </c>
      <c r="AT159" s="187" t="s">
        <v>145</v>
      </c>
      <c r="AU159" s="187" t="s">
        <v>89</v>
      </c>
      <c r="AY159" s="18" t="s">
        <v>142</v>
      </c>
      <c r="BE159" s="188">
        <f>IF(N159="základní",J159,0)</f>
        <v>0</v>
      </c>
      <c r="BF159" s="188">
        <f>IF(N159="snížená",J159,0)</f>
        <v>0</v>
      </c>
      <c r="BG159" s="188">
        <f>IF(N159="zákl. přenesená",J159,0)</f>
        <v>0</v>
      </c>
      <c r="BH159" s="188">
        <f>IF(N159="sníž. přenesená",J159,0)</f>
        <v>0</v>
      </c>
      <c r="BI159" s="188">
        <f>IF(N159="nulová",J159,0)</f>
        <v>0</v>
      </c>
      <c r="BJ159" s="18" t="s">
        <v>21</v>
      </c>
      <c r="BK159" s="188">
        <f>ROUND(I159*H159,2)</f>
        <v>0</v>
      </c>
      <c r="BL159" s="18" t="s">
        <v>161</v>
      </c>
      <c r="BM159" s="187" t="s">
        <v>338</v>
      </c>
    </row>
    <row r="160" spans="1:65" s="2" customFormat="1" ht="39">
      <c r="A160" s="36"/>
      <c r="B160" s="37"/>
      <c r="C160" s="38"/>
      <c r="D160" s="196" t="s">
        <v>238</v>
      </c>
      <c r="E160" s="38"/>
      <c r="F160" s="217" t="s">
        <v>339</v>
      </c>
      <c r="G160" s="38"/>
      <c r="H160" s="38"/>
      <c r="I160" s="218"/>
      <c r="J160" s="38"/>
      <c r="K160" s="38"/>
      <c r="L160" s="41"/>
      <c r="M160" s="219"/>
      <c r="N160" s="220"/>
      <c r="O160" s="66"/>
      <c r="P160" s="66"/>
      <c r="Q160" s="66"/>
      <c r="R160" s="66"/>
      <c r="S160" s="66"/>
      <c r="T160" s="67"/>
      <c r="U160" s="36"/>
      <c r="V160" s="36"/>
      <c r="W160" s="36"/>
      <c r="X160" s="36"/>
      <c r="Y160" s="36"/>
      <c r="Z160" s="36"/>
      <c r="AA160" s="36"/>
      <c r="AB160" s="36"/>
      <c r="AC160" s="36"/>
      <c r="AD160" s="36"/>
      <c r="AE160" s="36"/>
      <c r="AT160" s="18" t="s">
        <v>238</v>
      </c>
      <c r="AU160" s="18" t="s">
        <v>89</v>
      </c>
    </row>
    <row r="161" spans="1:65" s="13" customFormat="1" ht="11.25">
      <c r="B161" s="194"/>
      <c r="C161" s="195"/>
      <c r="D161" s="196" t="s">
        <v>231</v>
      </c>
      <c r="E161" s="197" t="s">
        <v>35</v>
      </c>
      <c r="F161" s="198" t="s">
        <v>340</v>
      </c>
      <c r="G161" s="195"/>
      <c r="H161" s="199">
        <v>327</v>
      </c>
      <c r="I161" s="200"/>
      <c r="J161" s="195"/>
      <c r="K161" s="195"/>
      <c r="L161" s="201"/>
      <c r="M161" s="202"/>
      <c r="N161" s="203"/>
      <c r="O161" s="203"/>
      <c r="P161" s="203"/>
      <c r="Q161" s="203"/>
      <c r="R161" s="203"/>
      <c r="S161" s="203"/>
      <c r="T161" s="204"/>
      <c r="AT161" s="205" t="s">
        <v>231</v>
      </c>
      <c r="AU161" s="205" t="s">
        <v>89</v>
      </c>
      <c r="AV161" s="13" t="s">
        <v>89</v>
      </c>
      <c r="AW161" s="13" t="s">
        <v>40</v>
      </c>
      <c r="AX161" s="13" t="s">
        <v>80</v>
      </c>
      <c r="AY161" s="205" t="s">
        <v>142</v>
      </c>
    </row>
    <row r="162" spans="1:65" s="14" customFormat="1" ht="11.25">
      <c r="B162" s="206"/>
      <c r="C162" s="207"/>
      <c r="D162" s="196" t="s">
        <v>231</v>
      </c>
      <c r="E162" s="208" t="s">
        <v>35</v>
      </c>
      <c r="F162" s="209" t="s">
        <v>233</v>
      </c>
      <c r="G162" s="207"/>
      <c r="H162" s="210">
        <v>327</v>
      </c>
      <c r="I162" s="211"/>
      <c r="J162" s="207"/>
      <c r="K162" s="207"/>
      <c r="L162" s="212"/>
      <c r="M162" s="213"/>
      <c r="N162" s="214"/>
      <c r="O162" s="214"/>
      <c r="P162" s="214"/>
      <c r="Q162" s="214"/>
      <c r="R162" s="214"/>
      <c r="S162" s="214"/>
      <c r="T162" s="215"/>
      <c r="AT162" s="216" t="s">
        <v>231</v>
      </c>
      <c r="AU162" s="216" t="s">
        <v>89</v>
      </c>
      <c r="AV162" s="14" t="s">
        <v>161</v>
      </c>
      <c r="AW162" s="14" t="s">
        <v>40</v>
      </c>
      <c r="AX162" s="14" t="s">
        <v>21</v>
      </c>
      <c r="AY162" s="216" t="s">
        <v>142</v>
      </c>
    </row>
    <row r="163" spans="1:65" s="2" customFormat="1" ht="24.2" customHeight="1">
      <c r="A163" s="36"/>
      <c r="B163" s="37"/>
      <c r="C163" s="176" t="s">
        <v>341</v>
      </c>
      <c r="D163" s="176" t="s">
        <v>145</v>
      </c>
      <c r="E163" s="177" t="s">
        <v>342</v>
      </c>
      <c r="F163" s="178" t="s">
        <v>343</v>
      </c>
      <c r="G163" s="179" t="s">
        <v>256</v>
      </c>
      <c r="H163" s="180">
        <v>19620</v>
      </c>
      <c r="I163" s="181"/>
      <c r="J163" s="182">
        <f>ROUND(I163*H163,2)</f>
        <v>0</v>
      </c>
      <c r="K163" s="178" t="s">
        <v>149</v>
      </c>
      <c r="L163" s="41"/>
      <c r="M163" s="183" t="s">
        <v>35</v>
      </c>
      <c r="N163" s="184" t="s">
        <v>51</v>
      </c>
      <c r="O163" s="66"/>
      <c r="P163" s="185">
        <f>O163*H163</f>
        <v>0</v>
      </c>
      <c r="Q163" s="185">
        <v>0</v>
      </c>
      <c r="R163" s="185">
        <f>Q163*H163</f>
        <v>0</v>
      </c>
      <c r="S163" s="185">
        <v>0</v>
      </c>
      <c r="T163" s="186">
        <f>S163*H163</f>
        <v>0</v>
      </c>
      <c r="U163" s="36"/>
      <c r="V163" s="36"/>
      <c r="W163" s="36"/>
      <c r="X163" s="36"/>
      <c r="Y163" s="36"/>
      <c r="Z163" s="36"/>
      <c r="AA163" s="36"/>
      <c r="AB163" s="36"/>
      <c r="AC163" s="36"/>
      <c r="AD163" s="36"/>
      <c r="AE163" s="36"/>
      <c r="AR163" s="187" t="s">
        <v>161</v>
      </c>
      <c r="AT163" s="187" t="s">
        <v>145</v>
      </c>
      <c r="AU163" s="187" t="s">
        <v>89</v>
      </c>
      <c r="AY163" s="18" t="s">
        <v>142</v>
      </c>
      <c r="BE163" s="188">
        <f>IF(N163="základní",J163,0)</f>
        <v>0</v>
      </c>
      <c r="BF163" s="188">
        <f>IF(N163="snížená",J163,0)</f>
        <v>0</v>
      </c>
      <c r="BG163" s="188">
        <f>IF(N163="zákl. přenesená",J163,0)</f>
        <v>0</v>
      </c>
      <c r="BH163" s="188">
        <f>IF(N163="sníž. přenesená",J163,0)</f>
        <v>0</v>
      </c>
      <c r="BI163" s="188">
        <f>IF(N163="nulová",J163,0)</f>
        <v>0</v>
      </c>
      <c r="BJ163" s="18" t="s">
        <v>21</v>
      </c>
      <c r="BK163" s="188">
        <f>ROUND(I163*H163,2)</f>
        <v>0</v>
      </c>
      <c r="BL163" s="18" t="s">
        <v>161</v>
      </c>
      <c r="BM163" s="187" t="s">
        <v>344</v>
      </c>
    </row>
    <row r="164" spans="1:65" s="2" customFormat="1" ht="39">
      <c r="A164" s="36"/>
      <c r="B164" s="37"/>
      <c r="C164" s="38"/>
      <c r="D164" s="196" t="s">
        <v>238</v>
      </c>
      <c r="E164" s="38"/>
      <c r="F164" s="217" t="s">
        <v>339</v>
      </c>
      <c r="G164" s="38"/>
      <c r="H164" s="38"/>
      <c r="I164" s="218"/>
      <c r="J164" s="38"/>
      <c r="K164" s="38"/>
      <c r="L164" s="41"/>
      <c r="M164" s="219"/>
      <c r="N164" s="220"/>
      <c r="O164" s="66"/>
      <c r="P164" s="66"/>
      <c r="Q164" s="66"/>
      <c r="R164" s="66"/>
      <c r="S164" s="66"/>
      <c r="T164" s="67"/>
      <c r="U164" s="36"/>
      <c r="V164" s="36"/>
      <c r="W164" s="36"/>
      <c r="X164" s="36"/>
      <c r="Y164" s="36"/>
      <c r="Z164" s="36"/>
      <c r="AA164" s="36"/>
      <c r="AB164" s="36"/>
      <c r="AC164" s="36"/>
      <c r="AD164" s="36"/>
      <c r="AE164" s="36"/>
      <c r="AT164" s="18" t="s">
        <v>238</v>
      </c>
      <c r="AU164" s="18" t="s">
        <v>89</v>
      </c>
    </row>
    <row r="165" spans="1:65" s="13" customFormat="1" ht="11.25">
      <c r="B165" s="194"/>
      <c r="C165" s="195"/>
      <c r="D165" s="196" t="s">
        <v>231</v>
      </c>
      <c r="E165" s="197" t="s">
        <v>35</v>
      </c>
      <c r="F165" s="198" t="s">
        <v>345</v>
      </c>
      <c r="G165" s="195"/>
      <c r="H165" s="199">
        <v>19620</v>
      </c>
      <c r="I165" s="200"/>
      <c r="J165" s="195"/>
      <c r="K165" s="195"/>
      <c r="L165" s="201"/>
      <c r="M165" s="202"/>
      <c r="N165" s="203"/>
      <c r="O165" s="203"/>
      <c r="P165" s="203"/>
      <c r="Q165" s="203"/>
      <c r="R165" s="203"/>
      <c r="S165" s="203"/>
      <c r="T165" s="204"/>
      <c r="AT165" s="205" t="s">
        <v>231</v>
      </c>
      <c r="AU165" s="205" t="s">
        <v>89</v>
      </c>
      <c r="AV165" s="13" t="s">
        <v>89</v>
      </c>
      <c r="AW165" s="13" t="s">
        <v>40</v>
      </c>
      <c r="AX165" s="13" t="s">
        <v>21</v>
      </c>
      <c r="AY165" s="205" t="s">
        <v>142</v>
      </c>
    </row>
    <row r="166" spans="1:65" s="2" customFormat="1" ht="24.2" customHeight="1">
      <c r="A166" s="36"/>
      <c r="B166" s="37"/>
      <c r="C166" s="176" t="s">
        <v>346</v>
      </c>
      <c r="D166" s="176" t="s">
        <v>145</v>
      </c>
      <c r="E166" s="177" t="s">
        <v>347</v>
      </c>
      <c r="F166" s="178" t="s">
        <v>348</v>
      </c>
      <c r="G166" s="179" t="s">
        <v>256</v>
      </c>
      <c r="H166" s="180">
        <v>327</v>
      </c>
      <c r="I166" s="181"/>
      <c r="J166" s="182">
        <f>ROUND(I166*H166,2)</f>
        <v>0</v>
      </c>
      <c r="K166" s="178" t="s">
        <v>149</v>
      </c>
      <c r="L166" s="41"/>
      <c r="M166" s="183" t="s">
        <v>35</v>
      </c>
      <c r="N166" s="184" t="s">
        <v>51</v>
      </c>
      <c r="O166" s="66"/>
      <c r="P166" s="185">
        <f>O166*H166</f>
        <v>0</v>
      </c>
      <c r="Q166" s="185">
        <v>0</v>
      </c>
      <c r="R166" s="185">
        <f>Q166*H166</f>
        <v>0</v>
      </c>
      <c r="S166" s="185">
        <v>0</v>
      </c>
      <c r="T166" s="186">
        <f>S166*H166</f>
        <v>0</v>
      </c>
      <c r="U166" s="36"/>
      <c r="V166" s="36"/>
      <c r="W166" s="36"/>
      <c r="X166" s="36"/>
      <c r="Y166" s="36"/>
      <c r="Z166" s="36"/>
      <c r="AA166" s="36"/>
      <c r="AB166" s="36"/>
      <c r="AC166" s="36"/>
      <c r="AD166" s="36"/>
      <c r="AE166" s="36"/>
      <c r="AR166" s="187" t="s">
        <v>161</v>
      </c>
      <c r="AT166" s="187" t="s">
        <v>145</v>
      </c>
      <c r="AU166" s="187" t="s">
        <v>89</v>
      </c>
      <c r="AY166" s="18" t="s">
        <v>142</v>
      </c>
      <c r="BE166" s="188">
        <f>IF(N166="základní",J166,0)</f>
        <v>0</v>
      </c>
      <c r="BF166" s="188">
        <f>IF(N166="snížená",J166,0)</f>
        <v>0</v>
      </c>
      <c r="BG166" s="188">
        <f>IF(N166="zákl. přenesená",J166,0)</f>
        <v>0</v>
      </c>
      <c r="BH166" s="188">
        <f>IF(N166="sníž. přenesená",J166,0)</f>
        <v>0</v>
      </c>
      <c r="BI166" s="188">
        <f>IF(N166="nulová",J166,0)</f>
        <v>0</v>
      </c>
      <c r="BJ166" s="18" t="s">
        <v>21</v>
      </c>
      <c r="BK166" s="188">
        <f>ROUND(I166*H166,2)</f>
        <v>0</v>
      </c>
      <c r="BL166" s="18" t="s">
        <v>161</v>
      </c>
      <c r="BM166" s="187" t="s">
        <v>349</v>
      </c>
    </row>
    <row r="167" spans="1:65" s="2" customFormat="1" ht="19.5">
      <c r="A167" s="36"/>
      <c r="B167" s="37"/>
      <c r="C167" s="38"/>
      <c r="D167" s="196" t="s">
        <v>238</v>
      </c>
      <c r="E167" s="38"/>
      <c r="F167" s="217" t="s">
        <v>350</v>
      </c>
      <c r="G167" s="38"/>
      <c r="H167" s="38"/>
      <c r="I167" s="218"/>
      <c r="J167" s="38"/>
      <c r="K167" s="38"/>
      <c r="L167" s="41"/>
      <c r="M167" s="219"/>
      <c r="N167" s="220"/>
      <c r="O167" s="66"/>
      <c r="P167" s="66"/>
      <c r="Q167" s="66"/>
      <c r="R167" s="66"/>
      <c r="S167" s="66"/>
      <c r="T167" s="67"/>
      <c r="U167" s="36"/>
      <c r="V167" s="36"/>
      <c r="W167" s="36"/>
      <c r="X167" s="36"/>
      <c r="Y167" s="36"/>
      <c r="Z167" s="36"/>
      <c r="AA167" s="36"/>
      <c r="AB167" s="36"/>
      <c r="AC167" s="36"/>
      <c r="AD167" s="36"/>
      <c r="AE167" s="36"/>
      <c r="AT167" s="18" t="s">
        <v>238</v>
      </c>
      <c r="AU167" s="18" t="s">
        <v>89</v>
      </c>
    </row>
    <row r="168" spans="1:65" s="2" customFormat="1" ht="14.45" customHeight="1">
      <c r="A168" s="36"/>
      <c r="B168" s="37"/>
      <c r="C168" s="176" t="s">
        <v>351</v>
      </c>
      <c r="D168" s="176" t="s">
        <v>145</v>
      </c>
      <c r="E168" s="177" t="s">
        <v>352</v>
      </c>
      <c r="F168" s="178" t="s">
        <v>353</v>
      </c>
      <c r="G168" s="179" t="s">
        <v>256</v>
      </c>
      <c r="H168" s="180">
        <v>327</v>
      </c>
      <c r="I168" s="181"/>
      <c r="J168" s="182">
        <f>ROUND(I168*H168,2)</f>
        <v>0</v>
      </c>
      <c r="K168" s="178" t="s">
        <v>149</v>
      </c>
      <c r="L168" s="41"/>
      <c r="M168" s="183" t="s">
        <v>35</v>
      </c>
      <c r="N168" s="184" t="s">
        <v>51</v>
      </c>
      <c r="O168" s="66"/>
      <c r="P168" s="185">
        <f>O168*H168</f>
        <v>0</v>
      </c>
      <c r="Q168" s="185">
        <v>0</v>
      </c>
      <c r="R168" s="185">
        <f>Q168*H168</f>
        <v>0</v>
      </c>
      <c r="S168" s="185">
        <v>0</v>
      </c>
      <c r="T168" s="186">
        <f>S168*H168</f>
        <v>0</v>
      </c>
      <c r="U168" s="36"/>
      <c r="V168" s="36"/>
      <c r="W168" s="36"/>
      <c r="X168" s="36"/>
      <c r="Y168" s="36"/>
      <c r="Z168" s="36"/>
      <c r="AA168" s="36"/>
      <c r="AB168" s="36"/>
      <c r="AC168" s="36"/>
      <c r="AD168" s="36"/>
      <c r="AE168" s="36"/>
      <c r="AR168" s="187" t="s">
        <v>161</v>
      </c>
      <c r="AT168" s="187" t="s">
        <v>145</v>
      </c>
      <c r="AU168" s="187" t="s">
        <v>89</v>
      </c>
      <c r="AY168" s="18" t="s">
        <v>142</v>
      </c>
      <c r="BE168" s="188">
        <f>IF(N168="základní",J168,0)</f>
        <v>0</v>
      </c>
      <c r="BF168" s="188">
        <f>IF(N168="snížená",J168,0)</f>
        <v>0</v>
      </c>
      <c r="BG168" s="188">
        <f>IF(N168="zákl. přenesená",J168,0)</f>
        <v>0</v>
      </c>
      <c r="BH168" s="188">
        <f>IF(N168="sníž. přenesená",J168,0)</f>
        <v>0</v>
      </c>
      <c r="BI168" s="188">
        <f>IF(N168="nulová",J168,0)</f>
        <v>0</v>
      </c>
      <c r="BJ168" s="18" t="s">
        <v>21</v>
      </c>
      <c r="BK168" s="188">
        <f>ROUND(I168*H168,2)</f>
        <v>0</v>
      </c>
      <c r="BL168" s="18" t="s">
        <v>161</v>
      </c>
      <c r="BM168" s="187" t="s">
        <v>354</v>
      </c>
    </row>
    <row r="169" spans="1:65" s="2" customFormat="1" ht="29.25">
      <c r="A169" s="36"/>
      <c r="B169" s="37"/>
      <c r="C169" s="38"/>
      <c r="D169" s="196" t="s">
        <v>238</v>
      </c>
      <c r="E169" s="38"/>
      <c r="F169" s="217" t="s">
        <v>355</v>
      </c>
      <c r="G169" s="38"/>
      <c r="H169" s="38"/>
      <c r="I169" s="218"/>
      <c r="J169" s="38"/>
      <c r="K169" s="38"/>
      <c r="L169" s="41"/>
      <c r="M169" s="219"/>
      <c r="N169" s="220"/>
      <c r="O169" s="66"/>
      <c r="P169" s="66"/>
      <c r="Q169" s="66"/>
      <c r="R169" s="66"/>
      <c r="S169" s="66"/>
      <c r="T169" s="67"/>
      <c r="U169" s="36"/>
      <c r="V169" s="36"/>
      <c r="W169" s="36"/>
      <c r="X169" s="36"/>
      <c r="Y169" s="36"/>
      <c r="Z169" s="36"/>
      <c r="AA169" s="36"/>
      <c r="AB169" s="36"/>
      <c r="AC169" s="36"/>
      <c r="AD169" s="36"/>
      <c r="AE169" s="36"/>
      <c r="AT169" s="18" t="s">
        <v>238</v>
      </c>
      <c r="AU169" s="18" t="s">
        <v>89</v>
      </c>
    </row>
    <row r="170" spans="1:65" s="2" customFormat="1" ht="14.45" customHeight="1">
      <c r="A170" s="36"/>
      <c r="B170" s="37"/>
      <c r="C170" s="176" t="s">
        <v>356</v>
      </c>
      <c r="D170" s="176" t="s">
        <v>145</v>
      </c>
      <c r="E170" s="177" t="s">
        <v>357</v>
      </c>
      <c r="F170" s="178" t="s">
        <v>358</v>
      </c>
      <c r="G170" s="179" t="s">
        <v>256</v>
      </c>
      <c r="H170" s="180">
        <v>19620</v>
      </c>
      <c r="I170" s="181"/>
      <c r="J170" s="182">
        <f>ROUND(I170*H170,2)</f>
        <v>0</v>
      </c>
      <c r="K170" s="178" t="s">
        <v>149</v>
      </c>
      <c r="L170" s="41"/>
      <c r="M170" s="183" t="s">
        <v>35</v>
      </c>
      <c r="N170" s="184" t="s">
        <v>51</v>
      </c>
      <c r="O170" s="66"/>
      <c r="P170" s="185">
        <f>O170*H170</f>
        <v>0</v>
      </c>
      <c r="Q170" s="185">
        <v>0</v>
      </c>
      <c r="R170" s="185">
        <f>Q170*H170</f>
        <v>0</v>
      </c>
      <c r="S170" s="185">
        <v>0</v>
      </c>
      <c r="T170" s="186">
        <f>S170*H170</f>
        <v>0</v>
      </c>
      <c r="U170" s="36"/>
      <c r="V170" s="36"/>
      <c r="W170" s="36"/>
      <c r="X170" s="36"/>
      <c r="Y170" s="36"/>
      <c r="Z170" s="36"/>
      <c r="AA170" s="36"/>
      <c r="AB170" s="36"/>
      <c r="AC170" s="36"/>
      <c r="AD170" s="36"/>
      <c r="AE170" s="36"/>
      <c r="AR170" s="187" t="s">
        <v>161</v>
      </c>
      <c r="AT170" s="187" t="s">
        <v>145</v>
      </c>
      <c r="AU170" s="187" t="s">
        <v>89</v>
      </c>
      <c r="AY170" s="18" t="s">
        <v>142</v>
      </c>
      <c r="BE170" s="188">
        <f>IF(N170="základní",J170,0)</f>
        <v>0</v>
      </c>
      <c r="BF170" s="188">
        <f>IF(N170="snížená",J170,0)</f>
        <v>0</v>
      </c>
      <c r="BG170" s="188">
        <f>IF(N170="zákl. přenesená",J170,0)</f>
        <v>0</v>
      </c>
      <c r="BH170" s="188">
        <f>IF(N170="sníž. přenesená",J170,0)</f>
        <v>0</v>
      </c>
      <c r="BI170" s="188">
        <f>IF(N170="nulová",J170,0)</f>
        <v>0</v>
      </c>
      <c r="BJ170" s="18" t="s">
        <v>21</v>
      </c>
      <c r="BK170" s="188">
        <f>ROUND(I170*H170,2)</f>
        <v>0</v>
      </c>
      <c r="BL170" s="18" t="s">
        <v>161</v>
      </c>
      <c r="BM170" s="187" t="s">
        <v>359</v>
      </c>
    </row>
    <row r="171" spans="1:65" s="2" customFormat="1" ht="29.25">
      <c r="A171" s="36"/>
      <c r="B171" s="37"/>
      <c r="C171" s="38"/>
      <c r="D171" s="196" t="s">
        <v>238</v>
      </c>
      <c r="E171" s="38"/>
      <c r="F171" s="217" t="s">
        <v>355</v>
      </c>
      <c r="G171" s="38"/>
      <c r="H171" s="38"/>
      <c r="I171" s="218"/>
      <c r="J171" s="38"/>
      <c r="K171" s="38"/>
      <c r="L171" s="41"/>
      <c r="M171" s="219"/>
      <c r="N171" s="220"/>
      <c r="O171" s="66"/>
      <c r="P171" s="66"/>
      <c r="Q171" s="66"/>
      <c r="R171" s="66"/>
      <c r="S171" s="66"/>
      <c r="T171" s="67"/>
      <c r="U171" s="36"/>
      <c r="V171" s="36"/>
      <c r="W171" s="36"/>
      <c r="X171" s="36"/>
      <c r="Y171" s="36"/>
      <c r="Z171" s="36"/>
      <c r="AA171" s="36"/>
      <c r="AB171" s="36"/>
      <c r="AC171" s="36"/>
      <c r="AD171" s="36"/>
      <c r="AE171" s="36"/>
      <c r="AT171" s="18" t="s">
        <v>238</v>
      </c>
      <c r="AU171" s="18" t="s">
        <v>89</v>
      </c>
    </row>
    <row r="172" spans="1:65" s="13" customFormat="1" ht="11.25">
      <c r="B172" s="194"/>
      <c r="C172" s="195"/>
      <c r="D172" s="196" t="s">
        <v>231</v>
      </c>
      <c r="E172" s="195"/>
      <c r="F172" s="198" t="s">
        <v>360</v>
      </c>
      <c r="G172" s="195"/>
      <c r="H172" s="199">
        <v>19620</v>
      </c>
      <c r="I172" s="200"/>
      <c r="J172" s="195"/>
      <c r="K172" s="195"/>
      <c r="L172" s="201"/>
      <c r="M172" s="202"/>
      <c r="N172" s="203"/>
      <c r="O172" s="203"/>
      <c r="P172" s="203"/>
      <c r="Q172" s="203"/>
      <c r="R172" s="203"/>
      <c r="S172" s="203"/>
      <c r="T172" s="204"/>
      <c r="AT172" s="205" t="s">
        <v>231</v>
      </c>
      <c r="AU172" s="205" t="s">
        <v>89</v>
      </c>
      <c r="AV172" s="13" t="s">
        <v>89</v>
      </c>
      <c r="AW172" s="13" t="s">
        <v>4</v>
      </c>
      <c r="AX172" s="13" t="s">
        <v>21</v>
      </c>
      <c r="AY172" s="205" t="s">
        <v>142</v>
      </c>
    </row>
    <row r="173" spans="1:65" s="2" customFormat="1" ht="14.45" customHeight="1">
      <c r="A173" s="36"/>
      <c r="B173" s="37"/>
      <c r="C173" s="176" t="s">
        <v>361</v>
      </c>
      <c r="D173" s="176" t="s">
        <v>145</v>
      </c>
      <c r="E173" s="177" t="s">
        <v>362</v>
      </c>
      <c r="F173" s="178" t="s">
        <v>363</v>
      </c>
      <c r="G173" s="179" t="s">
        <v>256</v>
      </c>
      <c r="H173" s="180">
        <v>327</v>
      </c>
      <c r="I173" s="181"/>
      <c r="J173" s="182">
        <f>ROUND(I173*H173,2)</f>
        <v>0</v>
      </c>
      <c r="K173" s="178" t="s">
        <v>149</v>
      </c>
      <c r="L173" s="41"/>
      <c r="M173" s="183" t="s">
        <v>35</v>
      </c>
      <c r="N173" s="184" t="s">
        <v>51</v>
      </c>
      <c r="O173" s="66"/>
      <c r="P173" s="185">
        <f>O173*H173</f>
        <v>0</v>
      </c>
      <c r="Q173" s="185">
        <v>0</v>
      </c>
      <c r="R173" s="185">
        <f>Q173*H173</f>
        <v>0</v>
      </c>
      <c r="S173" s="185">
        <v>0</v>
      </c>
      <c r="T173" s="186">
        <f>S173*H173</f>
        <v>0</v>
      </c>
      <c r="U173" s="36"/>
      <c r="V173" s="36"/>
      <c r="W173" s="36"/>
      <c r="X173" s="36"/>
      <c r="Y173" s="36"/>
      <c r="Z173" s="36"/>
      <c r="AA173" s="36"/>
      <c r="AB173" s="36"/>
      <c r="AC173" s="36"/>
      <c r="AD173" s="36"/>
      <c r="AE173" s="36"/>
      <c r="AR173" s="187" t="s">
        <v>161</v>
      </c>
      <c r="AT173" s="187" t="s">
        <v>145</v>
      </c>
      <c r="AU173" s="187" t="s">
        <v>89</v>
      </c>
      <c r="AY173" s="18" t="s">
        <v>142</v>
      </c>
      <c r="BE173" s="188">
        <f>IF(N173="základní",J173,0)</f>
        <v>0</v>
      </c>
      <c r="BF173" s="188">
        <f>IF(N173="snížená",J173,0)</f>
        <v>0</v>
      </c>
      <c r="BG173" s="188">
        <f>IF(N173="zákl. přenesená",J173,0)</f>
        <v>0</v>
      </c>
      <c r="BH173" s="188">
        <f>IF(N173="sníž. přenesená",J173,0)</f>
        <v>0</v>
      </c>
      <c r="BI173" s="188">
        <f>IF(N173="nulová",J173,0)</f>
        <v>0</v>
      </c>
      <c r="BJ173" s="18" t="s">
        <v>21</v>
      </c>
      <c r="BK173" s="188">
        <f>ROUND(I173*H173,2)</f>
        <v>0</v>
      </c>
      <c r="BL173" s="18" t="s">
        <v>161</v>
      </c>
      <c r="BM173" s="187" t="s">
        <v>364</v>
      </c>
    </row>
    <row r="174" spans="1:65" s="2" customFormat="1" ht="24.2" customHeight="1">
      <c r="A174" s="36"/>
      <c r="B174" s="37"/>
      <c r="C174" s="176" t="s">
        <v>365</v>
      </c>
      <c r="D174" s="176" t="s">
        <v>145</v>
      </c>
      <c r="E174" s="177" t="s">
        <v>366</v>
      </c>
      <c r="F174" s="178" t="s">
        <v>367</v>
      </c>
      <c r="G174" s="179" t="s">
        <v>256</v>
      </c>
      <c r="H174" s="180">
        <v>86.712999999999994</v>
      </c>
      <c r="I174" s="181"/>
      <c r="J174" s="182">
        <f>ROUND(I174*H174,2)</f>
        <v>0</v>
      </c>
      <c r="K174" s="178" t="s">
        <v>149</v>
      </c>
      <c r="L174" s="41"/>
      <c r="M174" s="183" t="s">
        <v>35</v>
      </c>
      <c r="N174" s="184" t="s">
        <v>51</v>
      </c>
      <c r="O174" s="66"/>
      <c r="P174" s="185">
        <f>O174*H174</f>
        <v>0</v>
      </c>
      <c r="Q174" s="185">
        <v>0</v>
      </c>
      <c r="R174" s="185">
        <f>Q174*H174</f>
        <v>0</v>
      </c>
      <c r="S174" s="185">
        <v>0.13100000000000001</v>
      </c>
      <c r="T174" s="186">
        <f>S174*H174</f>
        <v>11.359403</v>
      </c>
      <c r="U174" s="36"/>
      <c r="V174" s="36"/>
      <c r="W174" s="36"/>
      <c r="X174" s="36"/>
      <c r="Y174" s="36"/>
      <c r="Z174" s="36"/>
      <c r="AA174" s="36"/>
      <c r="AB174" s="36"/>
      <c r="AC174" s="36"/>
      <c r="AD174" s="36"/>
      <c r="AE174" s="36"/>
      <c r="AR174" s="187" t="s">
        <v>161</v>
      </c>
      <c r="AT174" s="187" t="s">
        <v>145</v>
      </c>
      <c r="AU174" s="187" t="s">
        <v>89</v>
      </c>
      <c r="AY174" s="18" t="s">
        <v>142</v>
      </c>
      <c r="BE174" s="188">
        <f>IF(N174="základní",J174,0)</f>
        <v>0</v>
      </c>
      <c r="BF174" s="188">
        <f>IF(N174="snížená",J174,0)</f>
        <v>0</v>
      </c>
      <c r="BG174" s="188">
        <f>IF(N174="zákl. přenesená",J174,0)</f>
        <v>0</v>
      </c>
      <c r="BH174" s="188">
        <f>IF(N174="sníž. přenesená",J174,0)</f>
        <v>0</v>
      </c>
      <c r="BI174" s="188">
        <f>IF(N174="nulová",J174,0)</f>
        <v>0</v>
      </c>
      <c r="BJ174" s="18" t="s">
        <v>21</v>
      </c>
      <c r="BK174" s="188">
        <f>ROUND(I174*H174,2)</f>
        <v>0</v>
      </c>
      <c r="BL174" s="18" t="s">
        <v>161</v>
      </c>
      <c r="BM174" s="187" t="s">
        <v>368</v>
      </c>
    </row>
    <row r="175" spans="1:65" s="13" customFormat="1" ht="11.25">
      <c r="B175" s="194"/>
      <c r="C175" s="195"/>
      <c r="D175" s="196" t="s">
        <v>231</v>
      </c>
      <c r="E175" s="197" t="s">
        <v>35</v>
      </c>
      <c r="F175" s="198" t="s">
        <v>369</v>
      </c>
      <c r="G175" s="195"/>
      <c r="H175" s="199">
        <v>86.712999999999994</v>
      </c>
      <c r="I175" s="200"/>
      <c r="J175" s="195"/>
      <c r="K175" s="195"/>
      <c r="L175" s="201"/>
      <c r="M175" s="202"/>
      <c r="N175" s="203"/>
      <c r="O175" s="203"/>
      <c r="P175" s="203"/>
      <c r="Q175" s="203"/>
      <c r="R175" s="203"/>
      <c r="S175" s="203"/>
      <c r="T175" s="204"/>
      <c r="AT175" s="205" t="s">
        <v>231</v>
      </c>
      <c r="AU175" s="205" t="s">
        <v>89</v>
      </c>
      <c r="AV175" s="13" t="s">
        <v>89</v>
      </c>
      <c r="AW175" s="13" t="s">
        <v>40</v>
      </c>
      <c r="AX175" s="13" t="s">
        <v>80</v>
      </c>
      <c r="AY175" s="205" t="s">
        <v>142</v>
      </c>
    </row>
    <row r="176" spans="1:65" s="14" customFormat="1" ht="11.25">
      <c r="B176" s="206"/>
      <c r="C176" s="207"/>
      <c r="D176" s="196" t="s">
        <v>231</v>
      </c>
      <c r="E176" s="208" t="s">
        <v>35</v>
      </c>
      <c r="F176" s="209" t="s">
        <v>233</v>
      </c>
      <c r="G176" s="207"/>
      <c r="H176" s="210">
        <v>86.712999999999994</v>
      </c>
      <c r="I176" s="211"/>
      <c r="J176" s="207"/>
      <c r="K176" s="207"/>
      <c r="L176" s="212"/>
      <c r="M176" s="213"/>
      <c r="N176" s="214"/>
      <c r="O176" s="214"/>
      <c r="P176" s="214"/>
      <c r="Q176" s="214"/>
      <c r="R176" s="214"/>
      <c r="S176" s="214"/>
      <c r="T176" s="215"/>
      <c r="AT176" s="216" t="s">
        <v>231</v>
      </c>
      <c r="AU176" s="216" t="s">
        <v>89</v>
      </c>
      <c r="AV176" s="14" t="s">
        <v>161</v>
      </c>
      <c r="AW176" s="14" t="s">
        <v>40</v>
      </c>
      <c r="AX176" s="14" t="s">
        <v>21</v>
      </c>
      <c r="AY176" s="216" t="s">
        <v>142</v>
      </c>
    </row>
    <row r="177" spans="1:65" s="2" customFormat="1" ht="24.2" customHeight="1">
      <c r="A177" s="36"/>
      <c r="B177" s="37"/>
      <c r="C177" s="176" t="s">
        <v>370</v>
      </c>
      <c r="D177" s="176" t="s">
        <v>145</v>
      </c>
      <c r="E177" s="177" t="s">
        <v>371</v>
      </c>
      <c r="F177" s="178" t="s">
        <v>372</v>
      </c>
      <c r="G177" s="179" t="s">
        <v>256</v>
      </c>
      <c r="H177" s="180">
        <v>2.2610000000000001</v>
      </c>
      <c r="I177" s="181"/>
      <c r="J177" s="182">
        <f>ROUND(I177*H177,2)</f>
        <v>0</v>
      </c>
      <c r="K177" s="178" t="s">
        <v>149</v>
      </c>
      <c r="L177" s="41"/>
      <c r="M177" s="183" t="s">
        <v>35</v>
      </c>
      <c r="N177" s="184" t="s">
        <v>51</v>
      </c>
      <c r="O177" s="66"/>
      <c r="P177" s="185">
        <f>O177*H177</f>
        <v>0</v>
      </c>
      <c r="Q177" s="185">
        <v>0</v>
      </c>
      <c r="R177" s="185">
        <f>Q177*H177</f>
        <v>0</v>
      </c>
      <c r="S177" s="185">
        <v>4.8000000000000001E-2</v>
      </c>
      <c r="T177" s="186">
        <f>S177*H177</f>
        <v>0.10852800000000001</v>
      </c>
      <c r="U177" s="36"/>
      <c r="V177" s="36"/>
      <c r="W177" s="36"/>
      <c r="X177" s="36"/>
      <c r="Y177" s="36"/>
      <c r="Z177" s="36"/>
      <c r="AA177" s="36"/>
      <c r="AB177" s="36"/>
      <c r="AC177" s="36"/>
      <c r="AD177" s="36"/>
      <c r="AE177" s="36"/>
      <c r="AR177" s="187" t="s">
        <v>161</v>
      </c>
      <c r="AT177" s="187" t="s">
        <v>145</v>
      </c>
      <c r="AU177" s="187" t="s">
        <v>89</v>
      </c>
      <c r="AY177" s="18" t="s">
        <v>142</v>
      </c>
      <c r="BE177" s="188">
        <f>IF(N177="základní",J177,0)</f>
        <v>0</v>
      </c>
      <c r="BF177" s="188">
        <f>IF(N177="snížená",J177,0)</f>
        <v>0</v>
      </c>
      <c r="BG177" s="188">
        <f>IF(N177="zákl. přenesená",J177,0)</f>
        <v>0</v>
      </c>
      <c r="BH177" s="188">
        <f>IF(N177="sníž. přenesená",J177,0)</f>
        <v>0</v>
      </c>
      <c r="BI177" s="188">
        <f>IF(N177="nulová",J177,0)</f>
        <v>0</v>
      </c>
      <c r="BJ177" s="18" t="s">
        <v>21</v>
      </c>
      <c r="BK177" s="188">
        <f>ROUND(I177*H177,2)</f>
        <v>0</v>
      </c>
      <c r="BL177" s="18" t="s">
        <v>161</v>
      </c>
      <c r="BM177" s="187" t="s">
        <v>373</v>
      </c>
    </row>
    <row r="178" spans="1:65" s="2" customFormat="1" ht="29.25">
      <c r="A178" s="36"/>
      <c r="B178" s="37"/>
      <c r="C178" s="38"/>
      <c r="D178" s="196" t="s">
        <v>238</v>
      </c>
      <c r="E178" s="38"/>
      <c r="F178" s="217" t="s">
        <v>374</v>
      </c>
      <c r="G178" s="38"/>
      <c r="H178" s="38"/>
      <c r="I178" s="218"/>
      <c r="J178" s="38"/>
      <c r="K178" s="38"/>
      <c r="L178" s="41"/>
      <c r="M178" s="219"/>
      <c r="N178" s="220"/>
      <c r="O178" s="66"/>
      <c r="P178" s="66"/>
      <c r="Q178" s="66"/>
      <c r="R178" s="66"/>
      <c r="S178" s="66"/>
      <c r="T178" s="67"/>
      <c r="U178" s="36"/>
      <c r="V178" s="36"/>
      <c r="W178" s="36"/>
      <c r="X178" s="36"/>
      <c r="Y178" s="36"/>
      <c r="Z178" s="36"/>
      <c r="AA178" s="36"/>
      <c r="AB178" s="36"/>
      <c r="AC178" s="36"/>
      <c r="AD178" s="36"/>
      <c r="AE178" s="36"/>
      <c r="AT178" s="18" t="s">
        <v>238</v>
      </c>
      <c r="AU178" s="18" t="s">
        <v>89</v>
      </c>
    </row>
    <row r="179" spans="1:65" s="13" customFormat="1" ht="11.25">
      <c r="B179" s="194"/>
      <c r="C179" s="195"/>
      <c r="D179" s="196" t="s">
        <v>231</v>
      </c>
      <c r="E179" s="197" t="s">
        <v>35</v>
      </c>
      <c r="F179" s="198" t="s">
        <v>375</v>
      </c>
      <c r="G179" s="195"/>
      <c r="H179" s="199">
        <v>2.2610000000000001</v>
      </c>
      <c r="I179" s="200"/>
      <c r="J179" s="195"/>
      <c r="K179" s="195"/>
      <c r="L179" s="201"/>
      <c r="M179" s="202"/>
      <c r="N179" s="203"/>
      <c r="O179" s="203"/>
      <c r="P179" s="203"/>
      <c r="Q179" s="203"/>
      <c r="R179" s="203"/>
      <c r="S179" s="203"/>
      <c r="T179" s="204"/>
      <c r="AT179" s="205" t="s">
        <v>231</v>
      </c>
      <c r="AU179" s="205" t="s">
        <v>89</v>
      </c>
      <c r="AV179" s="13" t="s">
        <v>89</v>
      </c>
      <c r="AW179" s="13" t="s">
        <v>40</v>
      </c>
      <c r="AX179" s="13" t="s">
        <v>80</v>
      </c>
      <c r="AY179" s="205" t="s">
        <v>142</v>
      </c>
    </row>
    <row r="180" spans="1:65" s="14" customFormat="1" ht="11.25">
      <c r="B180" s="206"/>
      <c r="C180" s="207"/>
      <c r="D180" s="196" t="s">
        <v>231</v>
      </c>
      <c r="E180" s="208" t="s">
        <v>35</v>
      </c>
      <c r="F180" s="209" t="s">
        <v>233</v>
      </c>
      <c r="G180" s="207"/>
      <c r="H180" s="210">
        <v>2.2610000000000001</v>
      </c>
      <c r="I180" s="211"/>
      <c r="J180" s="207"/>
      <c r="K180" s="207"/>
      <c r="L180" s="212"/>
      <c r="M180" s="213"/>
      <c r="N180" s="214"/>
      <c r="O180" s="214"/>
      <c r="P180" s="214"/>
      <c r="Q180" s="214"/>
      <c r="R180" s="214"/>
      <c r="S180" s="214"/>
      <c r="T180" s="215"/>
      <c r="AT180" s="216" t="s">
        <v>231</v>
      </c>
      <c r="AU180" s="216" t="s">
        <v>89</v>
      </c>
      <c r="AV180" s="14" t="s">
        <v>161</v>
      </c>
      <c r="AW180" s="14" t="s">
        <v>40</v>
      </c>
      <c r="AX180" s="14" t="s">
        <v>21</v>
      </c>
      <c r="AY180" s="216" t="s">
        <v>142</v>
      </c>
    </row>
    <row r="181" spans="1:65" s="2" customFormat="1" ht="24.2" customHeight="1">
      <c r="A181" s="36"/>
      <c r="B181" s="37"/>
      <c r="C181" s="176" t="s">
        <v>376</v>
      </c>
      <c r="D181" s="176" t="s">
        <v>145</v>
      </c>
      <c r="E181" s="177" t="s">
        <v>377</v>
      </c>
      <c r="F181" s="178" t="s">
        <v>378</v>
      </c>
      <c r="G181" s="179" t="s">
        <v>256</v>
      </c>
      <c r="H181" s="180">
        <v>23.236000000000001</v>
      </c>
      <c r="I181" s="181"/>
      <c r="J181" s="182">
        <f>ROUND(I181*H181,2)</f>
        <v>0</v>
      </c>
      <c r="K181" s="178" t="s">
        <v>149</v>
      </c>
      <c r="L181" s="41"/>
      <c r="M181" s="183" t="s">
        <v>35</v>
      </c>
      <c r="N181" s="184" t="s">
        <v>51</v>
      </c>
      <c r="O181" s="66"/>
      <c r="P181" s="185">
        <f>O181*H181</f>
        <v>0</v>
      </c>
      <c r="Q181" s="185">
        <v>0</v>
      </c>
      <c r="R181" s="185">
        <f>Q181*H181</f>
        <v>0</v>
      </c>
      <c r="S181" s="185">
        <v>3.7999999999999999E-2</v>
      </c>
      <c r="T181" s="186">
        <f>S181*H181</f>
        <v>0.88296799999999998</v>
      </c>
      <c r="U181" s="36"/>
      <c r="V181" s="36"/>
      <c r="W181" s="36"/>
      <c r="X181" s="36"/>
      <c r="Y181" s="36"/>
      <c r="Z181" s="36"/>
      <c r="AA181" s="36"/>
      <c r="AB181" s="36"/>
      <c r="AC181" s="36"/>
      <c r="AD181" s="36"/>
      <c r="AE181" s="36"/>
      <c r="AR181" s="187" t="s">
        <v>161</v>
      </c>
      <c r="AT181" s="187" t="s">
        <v>145</v>
      </c>
      <c r="AU181" s="187" t="s">
        <v>89</v>
      </c>
      <c r="AY181" s="18" t="s">
        <v>142</v>
      </c>
      <c r="BE181" s="188">
        <f>IF(N181="základní",J181,0)</f>
        <v>0</v>
      </c>
      <c r="BF181" s="188">
        <f>IF(N181="snížená",J181,0)</f>
        <v>0</v>
      </c>
      <c r="BG181" s="188">
        <f>IF(N181="zákl. přenesená",J181,0)</f>
        <v>0</v>
      </c>
      <c r="BH181" s="188">
        <f>IF(N181="sníž. přenesená",J181,0)</f>
        <v>0</v>
      </c>
      <c r="BI181" s="188">
        <f>IF(N181="nulová",J181,0)</f>
        <v>0</v>
      </c>
      <c r="BJ181" s="18" t="s">
        <v>21</v>
      </c>
      <c r="BK181" s="188">
        <f>ROUND(I181*H181,2)</f>
        <v>0</v>
      </c>
      <c r="BL181" s="18" t="s">
        <v>161</v>
      </c>
      <c r="BM181" s="187" t="s">
        <v>379</v>
      </c>
    </row>
    <row r="182" spans="1:65" s="2" customFormat="1" ht="29.25">
      <c r="A182" s="36"/>
      <c r="B182" s="37"/>
      <c r="C182" s="38"/>
      <c r="D182" s="196" t="s">
        <v>238</v>
      </c>
      <c r="E182" s="38"/>
      <c r="F182" s="217" t="s">
        <v>374</v>
      </c>
      <c r="G182" s="38"/>
      <c r="H182" s="38"/>
      <c r="I182" s="218"/>
      <c r="J182" s="38"/>
      <c r="K182" s="38"/>
      <c r="L182" s="41"/>
      <c r="M182" s="219"/>
      <c r="N182" s="220"/>
      <c r="O182" s="66"/>
      <c r="P182" s="66"/>
      <c r="Q182" s="66"/>
      <c r="R182" s="66"/>
      <c r="S182" s="66"/>
      <c r="T182" s="67"/>
      <c r="U182" s="36"/>
      <c r="V182" s="36"/>
      <c r="W182" s="36"/>
      <c r="X182" s="36"/>
      <c r="Y182" s="36"/>
      <c r="Z182" s="36"/>
      <c r="AA182" s="36"/>
      <c r="AB182" s="36"/>
      <c r="AC182" s="36"/>
      <c r="AD182" s="36"/>
      <c r="AE182" s="36"/>
      <c r="AT182" s="18" t="s">
        <v>238</v>
      </c>
      <c r="AU182" s="18" t="s">
        <v>89</v>
      </c>
    </row>
    <row r="183" spans="1:65" s="13" customFormat="1" ht="11.25">
      <c r="B183" s="194"/>
      <c r="C183" s="195"/>
      <c r="D183" s="196" t="s">
        <v>231</v>
      </c>
      <c r="E183" s="197" t="s">
        <v>35</v>
      </c>
      <c r="F183" s="198" t="s">
        <v>380</v>
      </c>
      <c r="G183" s="195"/>
      <c r="H183" s="199">
        <v>23.236000000000001</v>
      </c>
      <c r="I183" s="200"/>
      <c r="J183" s="195"/>
      <c r="K183" s="195"/>
      <c r="L183" s="201"/>
      <c r="M183" s="202"/>
      <c r="N183" s="203"/>
      <c r="O183" s="203"/>
      <c r="P183" s="203"/>
      <c r="Q183" s="203"/>
      <c r="R183" s="203"/>
      <c r="S183" s="203"/>
      <c r="T183" s="204"/>
      <c r="AT183" s="205" t="s">
        <v>231</v>
      </c>
      <c r="AU183" s="205" t="s">
        <v>89</v>
      </c>
      <c r="AV183" s="13" t="s">
        <v>89</v>
      </c>
      <c r="AW183" s="13" t="s">
        <v>40</v>
      </c>
      <c r="AX183" s="13" t="s">
        <v>80</v>
      </c>
      <c r="AY183" s="205" t="s">
        <v>142</v>
      </c>
    </row>
    <row r="184" spans="1:65" s="14" customFormat="1" ht="11.25">
      <c r="B184" s="206"/>
      <c r="C184" s="207"/>
      <c r="D184" s="196" t="s">
        <v>231</v>
      </c>
      <c r="E184" s="208" t="s">
        <v>35</v>
      </c>
      <c r="F184" s="209" t="s">
        <v>233</v>
      </c>
      <c r="G184" s="207"/>
      <c r="H184" s="210">
        <v>23.236000000000001</v>
      </c>
      <c r="I184" s="211"/>
      <c r="J184" s="207"/>
      <c r="K184" s="207"/>
      <c r="L184" s="212"/>
      <c r="M184" s="213"/>
      <c r="N184" s="214"/>
      <c r="O184" s="214"/>
      <c r="P184" s="214"/>
      <c r="Q184" s="214"/>
      <c r="R184" s="214"/>
      <c r="S184" s="214"/>
      <c r="T184" s="215"/>
      <c r="AT184" s="216" t="s">
        <v>231</v>
      </c>
      <c r="AU184" s="216" t="s">
        <v>89</v>
      </c>
      <c r="AV184" s="14" t="s">
        <v>161</v>
      </c>
      <c r="AW184" s="14" t="s">
        <v>40</v>
      </c>
      <c r="AX184" s="14" t="s">
        <v>21</v>
      </c>
      <c r="AY184" s="216" t="s">
        <v>142</v>
      </c>
    </row>
    <row r="185" spans="1:65" s="2" customFormat="1" ht="24.2" customHeight="1">
      <c r="A185" s="36"/>
      <c r="B185" s="37"/>
      <c r="C185" s="176" t="s">
        <v>381</v>
      </c>
      <c r="D185" s="176" t="s">
        <v>145</v>
      </c>
      <c r="E185" s="177" t="s">
        <v>382</v>
      </c>
      <c r="F185" s="178" t="s">
        <v>383</v>
      </c>
      <c r="G185" s="179" t="s">
        <v>256</v>
      </c>
      <c r="H185" s="180">
        <v>3.2</v>
      </c>
      <c r="I185" s="181"/>
      <c r="J185" s="182">
        <f>ROUND(I185*H185,2)</f>
        <v>0</v>
      </c>
      <c r="K185" s="178" t="s">
        <v>149</v>
      </c>
      <c r="L185" s="41"/>
      <c r="M185" s="183" t="s">
        <v>35</v>
      </c>
      <c r="N185" s="184" t="s">
        <v>51</v>
      </c>
      <c r="O185" s="66"/>
      <c r="P185" s="185">
        <f>O185*H185</f>
        <v>0</v>
      </c>
      <c r="Q185" s="185">
        <v>0</v>
      </c>
      <c r="R185" s="185">
        <f>Q185*H185</f>
        <v>0</v>
      </c>
      <c r="S185" s="185">
        <v>3.4000000000000002E-2</v>
      </c>
      <c r="T185" s="186">
        <f>S185*H185</f>
        <v>0.10880000000000001</v>
      </c>
      <c r="U185" s="36"/>
      <c r="V185" s="36"/>
      <c r="W185" s="36"/>
      <c r="X185" s="36"/>
      <c r="Y185" s="36"/>
      <c r="Z185" s="36"/>
      <c r="AA185" s="36"/>
      <c r="AB185" s="36"/>
      <c r="AC185" s="36"/>
      <c r="AD185" s="36"/>
      <c r="AE185" s="36"/>
      <c r="AR185" s="187" t="s">
        <v>161</v>
      </c>
      <c r="AT185" s="187" t="s">
        <v>145</v>
      </c>
      <c r="AU185" s="187" t="s">
        <v>89</v>
      </c>
      <c r="AY185" s="18" t="s">
        <v>142</v>
      </c>
      <c r="BE185" s="188">
        <f>IF(N185="základní",J185,0)</f>
        <v>0</v>
      </c>
      <c r="BF185" s="188">
        <f>IF(N185="snížená",J185,0)</f>
        <v>0</v>
      </c>
      <c r="BG185" s="188">
        <f>IF(N185="zákl. přenesená",J185,0)</f>
        <v>0</v>
      </c>
      <c r="BH185" s="188">
        <f>IF(N185="sníž. přenesená",J185,0)</f>
        <v>0</v>
      </c>
      <c r="BI185" s="188">
        <f>IF(N185="nulová",J185,0)</f>
        <v>0</v>
      </c>
      <c r="BJ185" s="18" t="s">
        <v>21</v>
      </c>
      <c r="BK185" s="188">
        <f>ROUND(I185*H185,2)</f>
        <v>0</v>
      </c>
      <c r="BL185" s="18" t="s">
        <v>161</v>
      </c>
      <c r="BM185" s="187" t="s">
        <v>384</v>
      </c>
    </row>
    <row r="186" spans="1:65" s="2" customFormat="1" ht="29.25">
      <c r="A186" s="36"/>
      <c r="B186" s="37"/>
      <c r="C186" s="38"/>
      <c r="D186" s="196" t="s">
        <v>238</v>
      </c>
      <c r="E186" s="38"/>
      <c r="F186" s="217" t="s">
        <v>374</v>
      </c>
      <c r="G186" s="38"/>
      <c r="H186" s="38"/>
      <c r="I186" s="218"/>
      <c r="J186" s="38"/>
      <c r="K186" s="38"/>
      <c r="L186" s="41"/>
      <c r="M186" s="219"/>
      <c r="N186" s="220"/>
      <c r="O186" s="66"/>
      <c r="P186" s="66"/>
      <c r="Q186" s="66"/>
      <c r="R186" s="66"/>
      <c r="S186" s="66"/>
      <c r="T186" s="67"/>
      <c r="U186" s="36"/>
      <c r="V186" s="36"/>
      <c r="W186" s="36"/>
      <c r="X186" s="36"/>
      <c r="Y186" s="36"/>
      <c r="Z186" s="36"/>
      <c r="AA186" s="36"/>
      <c r="AB186" s="36"/>
      <c r="AC186" s="36"/>
      <c r="AD186" s="36"/>
      <c r="AE186" s="36"/>
      <c r="AT186" s="18" t="s">
        <v>238</v>
      </c>
      <c r="AU186" s="18" t="s">
        <v>89</v>
      </c>
    </row>
    <row r="187" spans="1:65" s="13" customFormat="1" ht="11.25">
      <c r="B187" s="194"/>
      <c r="C187" s="195"/>
      <c r="D187" s="196" t="s">
        <v>231</v>
      </c>
      <c r="E187" s="197" t="s">
        <v>35</v>
      </c>
      <c r="F187" s="198" t="s">
        <v>385</v>
      </c>
      <c r="G187" s="195"/>
      <c r="H187" s="199">
        <v>3.2</v>
      </c>
      <c r="I187" s="200"/>
      <c r="J187" s="195"/>
      <c r="K187" s="195"/>
      <c r="L187" s="201"/>
      <c r="M187" s="202"/>
      <c r="N187" s="203"/>
      <c r="O187" s="203"/>
      <c r="P187" s="203"/>
      <c r="Q187" s="203"/>
      <c r="R187" s="203"/>
      <c r="S187" s="203"/>
      <c r="T187" s="204"/>
      <c r="AT187" s="205" t="s">
        <v>231</v>
      </c>
      <c r="AU187" s="205" t="s">
        <v>89</v>
      </c>
      <c r="AV187" s="13" t="s">
        <v>89</v>
      </c>
      <c r="AW187" s="13" t="s">
        <v>40</v>
      </c>
      <c r="AX187" s="13" t="s">
        <v>80</v>
      </c>
      <c r="AY187" s="205" t="s">
        <v>142</v>
      </c>
    </row>
    <row r="188" spans="1:65" s="14" customFormat="1" ht="11.25">
      <c r="B188" s="206"/>
      <c r="C188" s="207"/>
      <c r="D188" s="196" t="s">
        <v>231</v>
      </c>
      <c r="E188" s="208" t="s">
        <v>35</v>
      </c>
      <c r="F188" s="209" t="s">
        <v>233</v>
      </c>
      <c r="G188" s="207"/>
      <c r="H188" s="210">
        <v>3.2</v>
      </c>
      <c r="I188" s="211"/>
      <c r="J188" s="207"/>
      <c r="K188" s="207"/>
      <c r="L188" s="212"/>
      <c r="M188" s="213"/>
      <c r="N188" s="214"/>
      <c r="O188" s="214"/>
      <c r="P188" s="214"/>
      <c r="Q188" s="214"/>
      <c r="R188" s="214"/>
      <c r="S188" s="214"/>
      <c r="T188" s="215"/>
      <c r="AT188" s="216" t="s">
        <v>231</v>
      </c>
      <c r="AU188" s="216" t="s">
        <v>89</v>
      </c>
      <c r="AV188" s="14" t="s">
        <v>161</v>
      </c>
      <c r="AW188" s="14" t="s">
        <v>40</v>
      </c>
      <c r="AX188" s="14" t="s">
        <v>21</v>
      </c>
      <c r="AY188" s="216" t="s">
        <v>142</v>
      </c>
    </row>
    <row r="189" spans="1:65" s="2" customFormat="1" ht="24.2" customHeight="1">
      <c r="A189" s="36"/>
      <c r="B189" s="37"/>
      <c r="C189" s="176" t="s">
        <v>386</v>
      </c>
      <c r="D189" s="176" t="s">
        <v>145</v>
      </c>
      <c r="E189" s="177" t="s">
        <v>387</v>
      </c>
      <c r="F189" s="178" t="s">
        <v>388</v>
      </c>
      <c r="G189" s="179" t="s">
        <v>228</v>
      </c>
      <c r="H189" s="180">
        <v>0.35</v>
      </c>
      <c r="I189" s="181"/>
      <c r="J189" s="182">
        <f>ROUND(I189*H189,2)</f>
        <v>0</v>
      </c>
      <c r="K189" s="178" t="s">
        <v>149</v>
      </c>
      <c r="L189" s="41"/>
      <c r="M189" s="183" t="s">
        <v>35</v>
      </c>
      <c r="N189" s="184" t="s">
        <v>51</v>
      </c>
      <c r="O189" s="66"/>
      <c r="P189" s="185">
        <f>O189*H189</f>
        <v>0</v>
      </c>
      <c r="Q189" s="185">
        <v>0</v>
      </c>
      <c r="R189" s="185">
        <f>Q189*H189</f>
        <v>0</v>
      </c>
      <c r="S189" s="185">
        <v>1.8</v>
      </c>
      <c r="T189" s="186">
        <f>S189*H189</f>
        <v>0.63</v>
      </c>
      <c r="U189" s="36"/>
      <c r="V189" s="36"/>
      <c r="W189" s="36"/>
      <c r="X189" s="36"/>
      <c r="Y189" s="36"/>
      <c r="Z189" s="36"/>
      <c r="AA189" s="36"/>
      <c r="AB189" s="36"/>
      <c r="AC189" s="36"/>
      <c r="AD189" s="36"/>
      <c r="AE189" s="36"/>
      <c r="AR189" s="187" t="s">
        <v>161</v>
      </c>
      <c r="AT189" s="187" t="s">
        <v>145</v>
      </c>
      <c r="AU189" s="187" t="s">
        <v>89</v>
      </c>
      <c r="AY189" s="18" t="s">
        <v>142</v>
      </c>
      <c r="BE189" s="188">
        <f>IF(N189="základní",J189,0)</f>
        <v>0</v>
      </c>
      <c r="BF189" s="188">
        <f>IF(N189="snížená",J189,0)</f>
        <v>0</v>
      </c>
      <c r="BG189" s="188">
        <f>IF(N189="zákl. přenesená",J189,0)</f>
        <v>0</v>
      </c>
      <c r="BH189" s="188">
        <f>IF(N189="sníž. přenesená",J189,0)</f>
        <v>0</v>
      </c>
      <c r="BI189" s="188">
        <f>IF(N189="nulová",J189,0)</f>
        <v>0</v>
      </c>
      <c r="BJ189" s="18" t="s">
        <v>21</v>
      </c>
      <c r="BK189" s="188">
        <f>ROUND(I189*H189,2)</f>
        <v>0</v>
      </c>
      <c r="BL189" s="18" t="s">
        <v>161</v>
      </c>
      <c r="BM189" s="187" t="s">
        <v>389</v>
      </c>
    </row>
    <row r="190" spans="1:65" s="13" customFormat="1" ht="11.25">
      <c r="B190" s="194"/>
      <c r="C190" s="195"/>
      <c r="D190" s="196" t="s">
        <v>231</v>
      </c>
      <c r="E190" s="197" t="s">
        <v>35</v>
      </c>
      <c r="F190" s="198" t="s">
        <v>390</v>
      </c>
      <c r="G190" s="195"/>
      <c r="H190" s="199">
        <v>0.35</v>
      </c>
      <c r="I190" s="200"/>
      <c r="J190" s="195"/>
      <c r="K190" s="195"/>
      <c r="L190" s="201"/>
      <c r="M190" s="202"/>
      <c r="N190" s="203"/>
      <c r="O190" s="203"/>
      <c r="P190" s="203"/>
      <c r="Q190" s="203"/>
      <c r="R190" s="203"/>
      <c r="S190" s="203"/>
      <c r="T190" s="204"/>
      <c r="AT190" s="205" t="s">
        <v>231</v>
      </c>
      <c r="AU190" s="205" t="s">
        <v>89</v>
      </c>
      <c r="AV190" s="13" t="s">
        <v>89</v>
      </c>
      <c r="AW190" s="13" t="s">
        <v>40</v>
      </c>
      <c r="AX190" s="13" t="s">
        <v>80</v>
      </c>
      <c r="AY190" s="205" t="s">
        <v>142</v>
      </c>
    </row>
    <row r="191" spans="1:65" s="14" customFormat="1" ht="11.25">
      <c r="B191" s="206"/>
      <c r="C191" s="207"/>
      <c r="D191" s="196" t="s">
        <v>231</v>
      </c>
      <c r="E191" s="208" t="s">
        <v>35</v>
      </c>
      <c r="F191" s="209" t="s">
        <v>233</v>
      </c>
      <c r="G191" s="207"/>
      <c r="H191" s="210">
        <v>0.35</v>
      </c>
      <c r="I191" s="211"/>
      <c r="J191" s="207"/>
      <c r="K191" s="207"/>
      <c r="L191" s="212"/>
      <c r="M191" s="213"/>
      <c r="N191" s="214"/>
      <c r="O191" s="214"/>
      <c r="P191" s="214"/>
      <c r="Q191" s="214"/>
      <c r="R191" s="214"/>
      <c r="S191" s="214"/>
      <c r="T191" s="215"/>
      <c r="AT191" s="216" t="s">
        <v>231</v>
      </c>
      <c r="AU191" s="216" t="s">
        <v>89</v>
      </c>
      <c r="AV191" s="14" t="s">
        <v>161</v>
      </c>
      <c r="AW191" s="14" t="s">
        <v>40</v>
      </c>
      <c r="AX191" s="14" t="s">
        <v>21</v>
      </c>
      <c r="AY191" s="216" t="s">
        <v>142</v>
      </c>
    </row>
    <row r="192" spans="1:65" s="2" customFormat="1" ht="24.2" customHeight="1">
      <c r="A192" s="36"/>
      <c r="B192" s="37"/>
      <c r="C192" s="176" t="s">
        <v>391</v>
      </c>
      <c r="D192" s="176" t="s">
        <v>145</v>
      </c>
      <c r="E192" s="177" t="s">
        <v>392</v>
      </c>
      <c r="F192" s="178" t="s">
        <v>393</v>
      </c>
      <c r="G192" s="179" t="s">
        <v>228</v>
      </c>
      <c r="H192" s="180">
        <v>3.36</v>
      </c>
      <c r="I192" s="181"/>
      <c r="J192" s="182">
        <f>ROUND(I192*H192,2)</f>
        <v>0</v>
      </c>
      <c r="K192" s="178" t="s">
        <v>149</v>
      </c>
      <c r="L192" s="41"/>
      <c r="M192" s="183" t="s">
        <v>35</v>
      </c>
      <c r="N192" s="184" t="s">
        <v>51</v>
      </c>
      <c r="O192" s="66"/>
      <c r="P192" s="185">
        <f>O192*H192</f>
        <v>0</v>
      </c>
      <c r="Q192" s="185">
        <v>0</v>
      </c>
      <c r="R192" s="185">
        <f>Q192*H192</f>
        <v>0</v>
      </c>
      <c r="S192" s="185">
        <v>1.8</v>
      </c>
      <c r="T192" s="186">
        <f>S192*H192</f>
        <v>6.048</v>
      </c>
      <c r="U192" s="36"/>
      <c r="V192" s="36"/>
      <c r="W192" s="36"/>
      <c r="X192" s="36"/>
      <c r="Y192" s="36"/>
      <c r="Z192" s="36"/>
      <c r="AA192" s="36"/>
      <c r="AB192" s="36"/>
      <c r="AC192" s="36"/>
      <c r="AD192" s="36"/>
      <c r="AE192" s="36"/>
      <c r="AR192" s="187" t="s">
        <v>161</v>
      </c>
      <c r="AT192" s="187" t="s">
        <v>145</v>
      </c>
      <c r="AU192" s="187" t="s">
        <v>89</v>
      </c>
      <c r="AY192" s="18" t="s">
        <v>142</v>
      </c>
      <c r="BE192" s="188">
        <f>IF(N192="základní",J192,0)</f>
        <v>0</v>
      </c>
      <c r="BF192" s="188">
        <f>IF(N192="snížená",J192,0)</f>
        <v>0</v>
      </c>
      <c r="BG192" s="188">
        <f>IF(N192="zákl. přenesená",J192,0)</f>
        <v>0</v>
      </c>
      <c r="BH192" s="188">
        <f>IF(N192="sníž. přenesená",J192,0)</f>
        <v>0</v>
      </c>
      <c r="BI192" s="188">
        <f>IF(N192="nulová",J192,0)</f>
        <v>0</v>
      </c>
      <c r="BJ192" s="18" t="s">
        <v>21</v>
      </c>
      <c r="BK192" s="188">
        <f>ROUND(I192*H192,2)</f>
        <v>0</v>
      </c>
      <c r="BL192" s="18" t="s">
        <v>161</v>
      </c>
      <c r="BM192" s="187" t="s">
        <v>394</v>
      </c>
    </row>
    <row r="193" spans="1:65" s="15" customFormat="1" ht="11.25">
      <c r="B193" s="231"/>
      <c r="C193" s="232"/>
      <c r="D193" s="196" t="s">
        <v>231</v>
      </c>
      <c r="E193" s="233" t="s">
        <v>35</v>
      </c>
      <c r="F193" s="234" t="s">
        <v>395</v>
      </c>
      <c r="G193" s="232"/>
      <c r="H193" s="233" t="s">
        <v>35</v>
      </c>
      <c r="I193" s="235"/>
      <c r="J193" s="232"/>
      <c r="K193" s="232"/>
      <c r="L193" s="236"/>
      <c r="M193" s="237"/>
      <c r="N193" s="238"/>
      <c r="O193" s="238"/>
      <c r="P193" s="238"/>
      <c r="Q193" s="238"/>
      <c r="R193" s="238"/>
      <c r="S193" s="238"/>
      <c r="T193" s="239"/>
      <c r="AT193" s="240" t="s">
        <v>231</v>
      </c>
      <c r="AU193" s="240" t="s">
        <v>89</v>
      </c>
      <c r="AV193" s="15" t="s">
        <v>21</v>
      </c>
      <c r="AW193" s="15" t="s">
        <v>40</v>
      </c>
      <c r="AX193" s="15" t="s">
        <v>80</v>
      </c>
      <c r="AY193" s="240" t="s">
        <v>142</v>
      </c>
    </row>
    <row r="194" spans="1:65" s="13" customFormat="1" ht="11.25">
      <c r="B194" s="194"/>
      <c r="C194" s="195"/>
      <c r="D194" s="196" t="s">
        <v>231</v>
      </c>
      <c r="E194" s="197" t="s">
        <v>35</v>
      </c>
      <c r="F194" s="198" t="s">
        <v>396</v>
      </c>
      <c r="G194" s="195"/>
      <c r="H194" s="199">
        <v>3.36</v>
      </c>
      <c r="I194" s="200"/>
      <c r="J194" s="195"/>
      <c r="K194" s="195"/>
      <c r="L194" s="201"/>
      <c r="M194" s="202"/>
      <c r="N194" s="203"/>
      <c r="O194" s="203"/>
      <c r="P194" s="203"/>
      <c r="Q194" s="203"/>
      <c r="R194" s="203"/>
      <c r="S194" s="203"/>
      <c r="T194" s="204"/>
      <c r="AT194" s="205" t="s">
        <v>231</v>
      </c>
      <c r="AU194" s="205" t="s">
        <v>89</v>
      </c>
      <c r="AV194" s="13" t="s">
        <v>89</v>
      </c>
      <c r="AW194" s="13" t="s">
        <v>40</v>
      </c>
      <c r="AX194" s="13" t="s">
        <v>80</v>
      </c>
      <c r="AY194" s="205" t="s">
        <v>142</v>
      </c>
    </row>
    <row r="195" spans="1:65" s="14" customFormat="1" ht="11.25">
      <c r="B195" s="206"/>
      <c r="C195" s="207"/>
      <c r="D195" s="196" t="s">
        <v>231</v>
      </c>
      <c r="E195" s="208" t="s">
        <v>35</v>
      </c>
      <c r="F195" s="209" t="s">
        <v>233</v>
      </c>
      <c r="G195" s="207"/>
      <c r="H195" s="210">
        <v>3.36</v>
      </c>
      <c r="I195" s="211"/>
      <c r="J195" s="207"/>
      <c r="K195" s="207"/>
      <c r="L195" s="212"/>
      <c r="M195" s="213"/>
      <c r="N195" s="214"/>
      <c r="O195" s="214"/>
      <c r="P195" s="214"/>
      <c r="Q195" s="214"/>
      <c r="R195" s="214"/>
      <c r="S195" s="214"/>
      <c r="T195" s="215"/>
      <c r="AT195" s="216" t="s">
        <v>231</v>
      </c>
      <c r="AU195" s="216" t="s">
        <v>89</v>
      </c>
      <c r="AV195" s="14" t="s">
        <v>161</v>
      </c>
      <c r="AW195" s="14" t="s">
        <v>40</v>
      </c>
      <c r="AX195" s="14" t="s">
        <v>21</v>
      </c>
      <c r="AY195" s="216" t="s">
        <v>142</v>
      </c>
    </row>
    <row r="196" spans="1:65" s="2" customFormat="1" ht="24.2" customHeight="1">
      <c r="A196" s="36"/>
      <c r="B196" s="37"/>
      <c r="C196" s="176" t="s">
        <v>397</v>
      </c>
      <c r="D196" s="176" t="s">
        <v>145</v>
      </c>
      <c r="E196" s="177" t="s">
        <v>398</v>
      </c>
      <c r="F196" s="178" t="s">
        <v>399</v>
      </c>
      <c r="G196" s="179" t="s">
        <v>228</v>
      </c>
      <c r="H196" s="180">
        <v>2.16</v>
      </c>
      <c r="I196" s="181"/>
      <c r="J196" s="182">
        <f>ROUND(I196*H196,2)</f>
        <v>0</v>
      </c>
      <c r="K196" s="178" t="s">
        <v>149</v>
      </c>
      <c r="L196" s="41"/>
      <c r="M196" s="183" t="s">
        <v>35</v>
      </c>
      <c r="N196" s="184" t="s">
        <v>51</v>
      </c>
      <c r="O196" s="66"/>
      <c r="P196" s="185">
        <f>O196*H196</f>
        <v>0</v>
      </c>
      <c r="Q196" s="185">
        <v>0</v>
      </c>
      <c r="R196" s="185">
        <f>Q196*H196</f>
        <v>0</v>
      </c>
      <c r="S196" s="185">
        <v>1.8</v>
      </c>
      <c r="T196" s="186">
        <f>S196*H196</f>
        <v>3.8880000000000003</v>
      </c>
      <c r="U196" s="36"/>
      <c r="V196" s="36"/>
      <c r="W196" s="36"/>
      <c r="X196" s="36"/>
      <c r="Y196" s="36"/>
      <c r="Z196" s="36"/>
      <c r="AA196" s="36"/>
      <c r="AB196" s="36"/>
      <c r="AC196" s="36"/>
      <c r="AD196" s="36"/>
      <c r="AE196" s="36"/>
      <c r="AR196" s="187" t="s">
        <v>161</v>
      </c>
      <c r="AT196" s="187" t="s">
        <v>145</v>
      </c>
      <c r="AU196" s="187" t="s">
        <v>89</v>
      </c>
      <c r="AY196" s="18" t="s">
        <v>142</v>
      </c>
      <c r="BE196" s="188">
        <f>IF(N196="základní",J196,0)</f>
        <v>0</v>
      </c>
      <c r="BF196" s="188">
        <f>IF(N196="snížená",J196,0)</f>
        <v>0</v>
      </c>
      <c r="BG196" s="188">
        <f>IF(N196="zákl. přenesená",J196,0)</f>
        <v>0</v>
      </c>
      <c r="BH196" s="188">
        <f>IF(N196="sníž. přenesená",J196,0)</f>
        <v>0</v>
      </c>
      <c r="BI196" s="188">
        <f>IF(N196="nulová",J196,0)</f>
        <v>0</v>
      </c>
      <c r="BJ196" s="18" t="s">
        <v>21</v>
      </c>
      <c r="BK196" s="188">
        <f>ROUND(I196*H196,2)</f>
        <v>0</v>
      </c>
      <c r="BL196" s="18" t="s">
        <v>161</v>
      </c>
      <c r="BM196" s="187" t="s">
        <v>400</v>
      </c>
    </row>
    <row r="197" spans="1:65" s="13" customFormat="1" ht="11.25">
      <c r="B197" s="194"/>
      <c r="C197" s="195"/>
      <c r="D197" s="196" t="s">
        <v>231</v>
      </c>
      <c r="E197" s="197" t="s">
        <v>35</v>
      </c>
      <c r="F197" s="198" t="s">
        <v>401</v>
      </c>
      <c r="G197" s="195"/>
      <c r="H197" s="199">
        <v>2.16</v>
      </c>
      <c r="I197" s="200"/>
      <c r="J197" s="195"/>
      <c r="K197" s="195"/>
      <c r="L197" s="201"/>
      <c r="M197" s="202"/>
      <c r="N197" s="203"/>
      <c r="O197" s="203"/>
      <c r="P197" s="203"/>
      <c r="Q197" s="203"/>
      <c r="R197" s="203"/>
      <c r="S197" s="203"/>
      <c r="T197" s="204"/>
      <c r="AT197" s="205" t="s">
        <v>231</v>
      </c>
      <c r="AU197" s="205" t="s">
        <v>89</v>
      </c>
      <c r="AV197" s="13" t="s">
        <v>89</v>
      </c>
      <c r="AW197" s="13" t="s">
        <v>40</v>
      </c>
      <c r="AX197" s="13" t="s">
        <v>80</v>
      </c>
      <c r="AY197" s="205" t="s">
        <v>142</v>
      </c>
    </row>
    <row r="198" spans="1:65" s="14" customFormat="1" ht="11.25">
      <c r="B198" s="206"/>
      <c r="C198" s="207"/>
      <c r="D198" s="196" t="s">
        <v>231</v>
      </c>
      <c r="E198" s="208" t="s">
        <v>35</v>
      </c>
      <c r="F198" s="209" t="s">
        <v>233</v>
      </c>
      <c r="G198" s="207"/>
      <c r="H198" s="210">
        <v>2.16</v>
      </c>
      <c r="I198" s="211"/>
      <c r="J198" s="207"/>
      <c r="K198" s="207"/>
      <c r="L198" s="212"/>
      <c r="M198" s="213"/>
      <c r="N198" s="214"/>
      <c r="O198" s="214"/>
      <c r="P198" s="214"/>
      <c r="Q198" s="214"/>
      <c r="R198" s="214"/>
      <c r="S198" s="214"/>
      <c r="T198" s="215"/>
      <c r="AT198" s="216" t="s">
        <v>231</v>
      </c>
      <c r="AU198" s="216" t="s">
        <v>89</v>
      </c>
      <c r="AV198" s="14" t="s">
        <v>161</v>
      </c>
      <c r="AW198" s="14" t="s">
        <v>40</v>
      </c>
      <c r="AX198" s="14" t="s">
        <v>21</v>
      </c>
      <c r="AY198" s="216" t="s">
        <v>142</v>
      </c>
    </row>
    <row r="199" spans="1:65" s="2" customFormat="1" ht="24.2" customHeight="1">
      <c r="A199" s="36"/>
      <c r="B199" s="37"/>
      <c r="C199" s="176" t="s">
        <v>402</v>
      </c>
      <c r="D199" s="176" t="s">
        <v>145</v>
      </c>
      <c r="E199" s="177" t="s">
        <v>403</v>
      </c>
      <c r="F199" s="178" t="s">
        <v>404</v>
      </c>
      <c r="G199" s="179" t="s">
        <v>256</v>
      </c>
      <c r="H199" s="180">
        <v>450</v>
      </c>
      <c r="I199" s="181"/>
      <c r="J199" s="182">
        <f>ROUND(I199*H199,2)</f>
        <v>0</v>
      </c>
      <c r="K199" s="178" t="s">
        <v>149</v>
      </c>
      <c r="L199" s="41"/>
      <c r="M199" s="183" t="s">
        <v>35</v>
      </c>
      <c r="N199" s="184" t="s">
        <v>51</v>
      </c>
      <c r="O199" s="66"/>
      <c r="P199" s="185">
        <f>O199*H199</f>
        <v>0</v>
      </c>
      <c r="Q199" s="185">
        <v>0</v>
      </c>
      <c r="R199" s="185">
        <f>Q199*H199</f>
        <v>0</v>
      </c>
      <c r="S199" s="185">
        <v>0.01</v>
      </c>
      <c r="T199" s="186">
        <f>S199*H199</f>
        <v>4.5</v>
      </c>
      <c r="U199" s="36"/>
      <c r="V199" s="36"/>
      <c r="W199" s="36"/>
      <c r="X199" s="36"/>
      <c r="Y199" s="36"/>
      <c r="Z199" s="36"/>
      <c r="AA199" s="36"/>
      <c r="AB199" s="36"/>
      <c r="AC199" s="36"/>
      <c r="AD199" s="36"/>
      <c r="AE199" s="36"/>
      <c r="AR199" s="187" t="s">
        <v>161</v>
      </c>
      <c r="AT199" s="187" t="s">
        <v>145</v>
      </c>
      <c r="AU199" s="187" t="s">
        <v>89</v>
      </c>
      <c r="AY199" s="18" t="s">
        <v>142</v>
      </c>
      <c r="BE199" s="188">
        <f>IF(N199="základní",J199,0)</f>
        <v>0</v>
      </c>
      <c r="BF199" s="188">
        <f>IF(N199="snížená",J199,0)</f>
        <v>0</v>
      </c>
      <c r="BG199" s="188">
        <f>IF(N199="zákl. přenesená",J199,0)</f>
        <v>0</v>
      </c>
      <c r="BH199" s="188">
        <f>IF(N199="sníž. přenesená",J199,0)</f>
        <v>0</v>
      </c>
      <c r="BI199" s="188">
        <f>IF(N199="nulová",J199,0)</f>
        <v>0</v>
      </c>
      <c r="BJ199" s="18" t="s">
        <v>21</v>
      </c>
      <c r="BK199" s="188">
        <f>ROUND(I199*H199,2)</f>
        <v>0</v>
      </c>
      <c r="BL199" s="18" t="s">
        <v>161</v>
      </c>
      <c r="BM199" s="187" t="s">
        <v>405</v>
      </c>
    </row>
    <row r="200" spans="1:65" s="12" customFormat="1" ht="22.9" customHeight="1">
      <c r="B200" s="160"/>
      <c r="C200" s="161"/>
      <c r="D200" s="162" t="s">
        <v>79</v>
      </c>
      <c r="E200" s="174" t="s">
        <v>406</v>
      </c>
      <c r="F200" s="174" t="s">
        <v>407</v>
      </c>
      <c r="G200" s="161"/>
      <c r="H200" s="161"/>
      <c r="I200" s="164"/>
      <c r="J200" s="175">
        <f>BK200</f>
        <v>0</v>
      </c>
      <c r="K200" s="161"/>
      <c r="L200" s="166"/>
      <c r="M200" s="167"/>
      <c r="N200" s="168"/>
      <c r="O200" s="168"/>
      <c r="P200" s="169">
        <f>SUM(P201:P210)</f>
        <v>0</v>
      </c>
      <c r="Q200" s="168"/>
      <c r="R200" s="169">
        <f>SUM(R201:R210)</f>
        <v>0</v>
      </c>
      <c r="S200" s="168"/>
      <c r="T200" s="170">
        <f>SUM(T201:T210)</f>
        <v>0</v>
      </c>
      <c r="AR200" s="171" t="s">
        <v>21</v>
      </c>
      <c r="AT200" s="172" t="s">
        <v>79</v>
      </c>
      <c r="AU200" s="172" t="s">
        <v>21</v>
      </c>
      <c r="AY200" s="171" t="s">
        <v>142</v>
      </c>
      <c r="BK200" s="173">
        <f>SUM(BK201:BK210)</f>
        <v>0</v>
      </c>
    </row>
    <row r="201" spans="1:65" s="2" customFormat="1" ht="24.2" customHeight="1">
      <c r="A201" s="36"/>
      <c r="B201" s="37"/>
      <c r="C201" s="176" t="s">
        <v>408</v>
      </c>
      <c r="D201" s="176" t="s">
        <v>145</v>
      </c>
      <c r="E201" s="177" t="s">
        <v>409</v>
      </c>
      <c r="F201" s="178" t="s">
        <v>410</v>
      </c>
      <c r="G201" s="179" t="s">
        <v>236</v>
      </c>
      <c r="H201" s="180">
        <v>27.526</v>
      </c>
      <c r="I201" s="181"/>
      <c r="J201" s="182">
        <f>ROUND(I201*H201,2)</f>
        <v>0</v>
      </c>
      <c r="K201" s="178" t="s">
        <v>149</v>
      </c>
      <c r="L201" s="41"/>
      <c r="M201" s="183" t="s">
        <v>35</v>
      </c>
      <c r="N201" s="184" t="s">
        <v>51</v>
      </c>
      <c r="O201" s="66"/>
      <c r="P201" s="185">
        <f>O201*H201</f>
        <v>0</v>
      </c>
      <c r="Q201" s="185">
        <v>0</v>
      </c>
      <c r="R201" s="185">
        <f>Q201*H201</f>
        <v>0</v>
      </c>
      <c r="S201" s="185">
        <v>0</v>
      </c>
      <c r="T201" s="186">
        <f>S201*H201</f>
        <v>0</v>
      </c>
      <c r="U201" s="36"/>
      <c r="V201" s="36"/>
      <c r="W201" s="36"/>
      <c r="X201" s="36"/>
      <c r="Y201" s="36"/>
      <c r="Z201" s="36"/>
      <c r="AA201" s="36"/>
      <c r="AB201" s="36"/>
      <c r="AC201" s="36"/>
      <c r="AD201" s="36"/>
      <c r="AE201" s="36"/>
      <c r="AR201" s="187" t="s">
        <v>161</v>
      </c>
      <c r="AT201" s="187" t="s">
        <v>145</v>
      </c>
      <c r="AU201" s="187" t="s">
        <v>89</v>
      </c>
      <c r="AY201" s="18" t="s">
        <v>142</v>
      </c>
      <c r="BE201" s="188">
        <f>IF(N201="základní",J201,0)</f>
        <v>0</v>
      </c>
      <c r="BF201" s="188">
        <f>IF(N201="snížená",J201,0)</f>
        <v>0</v>
      </c>
      <c r="BG201" s="188">
        <f>IF(N201="zákl. přenesená",J201,0)</f>
        <v>0</v>
      </c>
      <c r="BH201" s="188">
        <f>IF(N201="sníž. přenesená",J201,0)</f>
        <v>0</v>
      </c>
      <c r="BI201" s="188">
        <f>IF(N201="nulová",J201,0)</f>
        <v>0</v>
      </c>
      <c r="BJ201" s="18" t="s">
        <v>21</v>
      </c>
      <c r="BK201" s="188">
        <f>ROUND(I201*H201,2)</f>
        <v>0</v>
      </c>
      <c r="BL201" s="18" t="s">
        <v>161</v>
      </c>
      <c r="BM201" s="187" t="s">
        <v>411</v>
      </c>
    </row>
    <row r="202" spans="1:65" s="2" customFormat="1" ht="68.25">
      <c r="A202" s="36"/>
      <c r="B202" s="37"/>
      <c r="C202" s="38"/>
      <c r="D202" s="196" t="s">
        <v>238</v>
      </c>
      <c r="E202" s="38"/>
      <c r="F202" s="217" t="s">
        <v>412</v>
      </c>
      <c r="G202" s="38"/>
      <c r="H202" s="38"/>
      <c r="I202" s="218"/>
      <c r="J202" s="38"/>
      <c r="K202" s="38"/>
      <c r="L202" s="41"/>
      <c r="M202" s="219"/>
      <c r="N202" s="220"/>
      <c r="O202" s="66"/>
      <c r="P202" s="66"/>
      <c r="Q202" s="66"/>
      <c r="R202" s="66"/>
      <c r="S202" s="66"/>
      <c r="T202" s="67"/>
      <c r="U202" s="36"/>
      <c r="V202" s="36"/>
      <c r="W202" s="36"/>
      <c r="X202" s="36"/>
      <c r="Y202" s="36"/>
      <c r="Z202" s="36"/>
      <c r="AA202" s="36"/>
      <c r="AB202" s="36"/>
      <c r="AC202" s="36"/>
      <c r="AD202" s="36"/>
      <c r="AE202" s="36"/>
      <c r="AT202" s="18" t="s">
        <v>238</v>
      </c>
      <c r="AU202" s="18" t="s">
        <v>89</v>
      </c>
    </row>
    <row r="203" spans="1:65" s="2" customFormat="1" ht="24.2" customHeight="1">
      <c r="A203" s="36"/>
      <c r="B203" s="37"/>
      <c r="C203" s="176" t="s">
        <v>413</v>
      </c>
      <c r="D203" s="176" t="s">
        <v>145</v>
      </c>
      <c r="E203" s="177" t="s">
        <v>414</v>
      </c>
      <c r="F203" s="178" t="s">
        <v>415</v>
      </c>
      <c r="G203" s="179" t="s">
        <v>236</v>
      </c>
      <c r="H203" s="180">
        <v>385.36399999999998</v>
      </c>
      <c r="I203" s="181"/>
      <c r="J203" s="182">
        <f>ROUND(I203*H203,2)</f>
        <v>0</v>
      </c>
      <c r="K203" s="178" t="s">
        <v>149</v>
      </c>
      <c r="L203" s="41"/>
      <c r="M203" s="183" t="s">
        <v>35</v>
      </c>
      <c r="N203" s="184" t="s">
        <v>51</v>
      </c>
      <c r="O203" s="66"/>
      <c r="P203" s="185">
        <f>O203*H203</f>
        <v>0</v>
      </c>
      <c r="Q203" s="185">
        <v>0</v>
      </c>
      <c r="R203" s="185">
        <f>Q203*H203</f>
        <v>0</v>
      </c>
      <c r="S203" s="185">
        <v>0</v>
      </c>
      <c r="T203" s="186">
        <f>S203*H203</f>
        <v>0</v>
      </c>
      <c r="U203" s="36"/>
      <c r="V203" s="36"/>
      <c r="W203" s="36"/>
      <c r="X203" s="36"/>
      <c r="Y203" s="36"/>
      <c r="Z203" s="36"/>
      <c r="AA203" s="36"/>
      <c r="AB203" s="36"/>
      <c r="AC203" s="36"/>
      <c r="AD203" s="36"/>
      <c r="AE203" s="36"/>
      <c r="AR203" s="187" t="s">
        <v>161</v>
      </c>
      <c r="AT203" s="187" t="s">
        <v>145</v>
      </c>
      <c r="AU203" s="187" t="s">
        <v>89</v>
      </c>
      <c r="AY203" s="18" t="s">
        <v>142</v>
      </c>
      <c r="BE203" s="188">
        <f>IF(N203="základní",J203,0)</f>
        <v>0</v>
      </c>
      <c r="BF203" s="188">
        <f>IF(N203="snížená",J203,0)</f>
        <v>0</v>
      </c>
      <c r="BG203" s="188">
        <f>IF(N203="zákl. přenesená",J203,0)</f>
        <v>0</v>
      </c>
      <c r="BH203" s="188">
        <f>IF(N203="sníž. přenesená",J203,0)</f>
        <v>0</v>
      </c>
      <c r="BI203" s="188">
        <f>IF(N203="nulová",J203,0)</f>
        <v>0</v>
      </c>
      <c r="BJ203" s="18" t="s">
        <v>21</v>
      </c>
      <c r="BK203" s="188">
        <f>ROUND(I203*H203,2)</f>
        <v>0</v>
      </c>
      <c r="BL203" s="18" t="s">
        <v>161</v>
      </c>
      <c r="BM203" s="187" t="s">
        <v>416</v>
      </c>
    </row>
    <row r="204" spans="1:65" s="2" customFormat="1" ht="48.75">
      <c r="A204" s="36"/>
      <c r="B204" s="37"/>
      <c r="C204" s="38"/>
      <c r="D204" s="196" t="s">
        <v>238</v>
      </c>
      <c r="E204" s="38"/>
      <c r="F204" s="217" t="s">
        <v>417</v>
      </c>
      <c r="G204" s="38"/>
      <c r="H204" s="38"/>
      <c r="I204" s="218"/>
      <c r="J204" s="38"/>
      <c r="K204" s="38"/>
      <c r="L204" s="41"/>
      <c r="M204" s="219"/>
      <c r="N204" s="220"/>
      <c r="O204" s="66"/>
      <c r="P204" s="66"/>
      <c r="Q204" s="66"/>
      <c r="R204" s="66"/>
      <c r="S204" s="66"/>
      <c r="T204" s="67"/>
      <c r="U204" s="36"/>
      <c r="V204" s="36"/>
      <c r="W204" s="36"/>
      <c r="X204" s="36"/>
      <c r="Y204" s="36"/>
      <c r="Z204" s="36"/>
      <c r="AA204" s="36"/>
      <c r="AB204" s="36"/>
      <c r="AC204" s="36"/>
      <c r="AD204" s="36"/>
      <c r="AE204" s="36"/>
      <c r="AT204" s="18" t="s">
        <v>238</v>
      </c>
      <c r="AU204" s="18" t="s">
        <v>89</v>
      </c>
    </row>
    <row r="205" spans="1:65" s="13" customFormat="1" ht="11.25">
      <c r="B205" s="194"/>
      <c r="C205" s="195"/>
      <c r="D205" s="196" t="s">
        <v>231</v>
      </c>
      <c r="E205" s="197" t="s">
        <v>35</v>
      </c>
      <c r="F205" s="198" t="s">
        <v>418</v>
      </c>
      <c r="G205" s="195"/>
      <c r="H205" s="199">
        <v>385.36399999999998</v>
      </c>
      <c r="I205" s="200"/>
      <c r="J205" s="195"/>
      <c r="K205" s="195"/>
      <c r="L205" s="201"/>
      <c r="M205" s="202"/>
      <c r="N205" s="203"/>
      <c r="O205" s="203"/>
      <c r="P205" s="203"/>
      <c r="Q205" s="203"/>
      <c r="R205" s="203"/>
      <c r="S205" s="203"/>
      <c r="T205" s="204"/>
      <c r="AT205" s="205" t="s">
        <v>231</v>
      </c>
      <c r="AU205" s="205" t="s">
        <v>89</v>
      </c>
      <c r="AV205" s="13" t="s">
        <v>89</v>
      </c>
      <c r="AW205" s="13" t="s">
        <v>40</v>
      </c>
      <c r="AX205" s="13" t="s">
        <v>80</v>
      </c>
      <c r="AY205" s="205" t="s">
        <v>142</v>
      </c>
    </row>
    <row r="206" spans="1:65" s="14" customFormat="1" ht="11.25">
      <c r="B206" s="206"/>
      <c r="C206" s="207"/>
      <c r="D206" s="196" t="s">
        <v>231</v>
      </c>
      <c r="E206" s="208" t="s">
        <v>35</v>
      </c>
      <c r="F206" s="209" t="s">
        <v>233</v>
      </c>
      <c r="G206" s="207"/>
      <c r="H206" s="210">
        <v>385.36399999999998</v>
      </c>
      <c r="I206" s="211"/>
      <c r="J206" s="207"/>
      <c r="K206" s="207"/>
      <c r="L206" s="212"/>
      <c r="M206" s="213"/>
      <c r="N206" s="214"/>
      <c r="O206" s="214"/>
      <c r="P206" s="214"/>
      <c r="Q206" s="214"/>
      <c r="R206" s="214"/>
      <c r="S206" s="214"/>
      <c r="T206" s="215"/>
      <c r="AT206" s="216" t="s">
        <v>231</v>
      </c>
      <c r="AU206" s="216" t="s">
        <v>89</v>
      </c>
      <c r="AV206" s="14" t="s">
        <v>161</v>
      </c>
      <c r="AW206" s="14" t="s">
        <v>40</v>
      </c>
      <c r="AX206" s="14" t="s">
        <v>21</v>
      </c>
      <c r="AY206" s="216" t="s">
        <v>142</v>
      </c>
    </row>
    <row r="207" spans="1:65" s="2" customFormat="1" ht="14.45" customHeight="1">
      <c r="A207" s="36"/>
      <c r="B207" s="37"/>
      <c r="C207" s="176" t="s">
        <v>419</v>
      </c>
      <c r="D207" s="176" t="s">
        <v>145</v>
      </c>
      <c r="E207" s="177" t="s">
        <v>420</v>
      </c>
      <c r="F207" s="178" t="s">
        <v>421</v>
      </c>
      <c r="G207" s="179" t="s">
        <v>236</v>
      </c>
      <c r="H207" s="180">
        <v>27.526</v>
      </c>
      <c r="I207" s="181"/>
      <c r="J207" s="182">
        <f>ROUND(I207*H207,2)</f>
        <v>0</v>
      </c>
      <c r="K207" s="178" t="s">
        <v>149</v>
      </c>
      <c r="L207" s="41"/>
      <c r="M207" s="183" t="s">
        <v>35</v>
      </c>
      <c r="N207" s="184" t="s">
        <v>51</v>
      </c>
      <c r="O207" s="66"/>
      <c r="P207" s="185">
        <f>O207*H207</f>
        <v>0</v>
      </c>
      <c r="Q207" s="185">
        <v>0</v>
      </c>
      <c r="R207" s="185">
        <f>Q207*H207</f>
        <v>0</v>
      </c>
      <c r="S207" s="185">
        <v>0</v>
      </c>
      <c r="T207" s="186">
        <f>S207*H207</f>
        <v>0</v>
      </c>
      <c r="U207" s="36"/>
      <c r="V207" s="36"/>
      <c r="W207" s="36"/>
      <c r="X207" s="36"/>
      <c r="Y207" s="36"/>
      <c r="Z207" s="36"/>
      <c r="AA207" s="36"/>
      <c r="AB207" s="36"/>
      <c r="AC207" s="36"/>
      <c r="AD207" s="36"/>
      <c r="AE207" s="36"/>
      <c r="AR207" s="187" t="s">
        <v>161</v>
      </c>
      <c r="AT207" s="187" t="s">
        <v>145</v>
      </c>
      <c r="AU207" s="187" t="s">
        <v>89</v>
      </c>
      <c r="AY207" s="18" t="s">
        <v>142</v>
      </c>
      <c r="BE207" s="188">
        <f>IF(N207="základní",J207,0)</f>
        <v>0</v>
      </c>
      <c r="BF207" s="188">
        <f>IF(N207="snížená",J207,0)</f>
        <v>0</v>
      </c>
      <c r="BG207" s="188">
        <f>IF(N207="zákl. přenesená",J207,0)</f>
        <v>0</v>
      </c>
      <c r="BH207" s="188">
        <f>IF(N207="sníž. přenesená",J207,0)</f>
        <v>0</v>
      </c>
      <c r="BI207" s="188">
        <f>IF(N207="nulová",J207,0)</f>
        <v>0</v>
      </c>
      <c r="BJ207" s="18" t="s">
        <v>21</v>
      </c>
      <c r="BK207" s="188">
        <f>ROUND(I207*H207,2)</f>
        <v>0</v>
      </c>
      <c r="BL207" s="18" t="s">
        <v>161</v>
      </c>
      <c r="BM207" s="187" t="s">
        <v>422</v>
      </c>
    </row>
    <row r="208" spans="1:65" s="2" customFormat="1" ht="48.75">
      <c r="A208" s="36"/>
      <c r="B208" s="37"/>
      <c r="C208" s="38"/>
      <c r="D208" s="196" t="s">
        <v>238</v>
      </c>
      <c r="E208" s="38"/>
      <c r="F208" s="217" t="s">
        <v>423</v>
      </c>
      <c r="G208" s="38"/>
      <c r="H208" s="38"/>
      <c r="I208" s="218"/>
      <c r="J208" s="38"/>
      <c r="K208" s="38"/>
      <c r="L208" s="41"/>
      <c r="M208" s="219"/>
      <c r="N208" s="220"/>
      <c r="O208" s="66"/>
      <c r="P208" s="66"/>
      <c r="Q208" s="66"/>
      <c r="R208" s="66"/>
      <c r="S208" s="66"/>
      <c r="T208" s="67"/>
      <c r="U208" s="36"/>
      <c r="V208" s="36"/>
      <c r="W208" s="36"/>
      <c r="X208" s="36"/>
      <c r="Y208" s="36"/>
      <c r="Z208" s="36"/>
      <c r="AA208" s="36"/>
      <c r="AB208" s="36"/>
      <c r="AC208" s="36"/>
      <c r="AD208" s="36"/>
      <c r="AE208" s="36"/>
      <c r="AT208" s="18" t="s">
        <v>238</v>
      </c>
      <c r="AU208" s="18" t="s">
        <v>89</v>
      </c>
    </row>
    <row r="209" spans="1:65" s="2" customFormat="1" ht="24.2" customHeight="1">
      <c r="A209" s="36"/>
      <c r="B209" s="37"/>
      <c r="C209" s="176" t="s">
        <v>424</v>
      </c>
      <c r="D209" s="176" t="s">
        <v>145</v>
      </c>
      <c r="E209" s="177" t="s">
        <v>425</v>
      </c>
      <c r="F209" s="178" t="s">
        <v>426</v>
      </c>
      <c r="G209" s="179" t="s">
        <v>236</v>
      </c>
      <c r="H209" s="180">
        <v>27.526</v>
      </c>
      <c r="I209" s="181"/>
      <c r="J209" s="182">
        <f>ROUND(I209*H209,2)</f>
        <v>0</v>
      </c>
      <c r="K209" s="178" t="s">
        <v>149</v>
      </c>
      <c r="L209" s="41"/>
      <c r="M209" s="183" t="s">
        <v>35</v>
      </c>
      <c r="N209" s="184" t="s">
        <v>51</v>
      </c>
      <c r="O209" s="66"/>
      <c r="P209" s="185">
        <f>O209*H209</f>
        <v>0</v>
      </c>
      <c r="Q209" s="185">
        <v>0</v>
      </c>
      <c r="R209" s="185">
        <f>Q209*H209</f>
        <v>0</v>
      </c>
      <c r="S209" s="185">
        <v>0</v>
      </c>
      <c r="T209" s="186">
        <f>S209*H209</f>
        <v>0</v>
      </c>
      <c r="U209" s="36"/>
      <c r="V209" s="36"/>
      <c r="W209" s="36"/>
      <c r="X209" s="36"/>
      <c r="Y209" s="36"/>
      <c r="Z209" s="36"/>
      <c r="AA209" s="36"/>
      <c r="AB209" s="36"/>
      <c r="AC209" s="36"/>
      <c r="AD209" s="36"/>
      <c r="AE209" s="36"/>
      <c r="AR209" s="187" t="s">
        <v>161</v>
      </c>
      <c r="AT209" s="187" t="s">
        <v>145</v>
      </c>
      <c r="AU209" s="187" t="s">
        <v>89</v>
      </c>
      <c r="AY209" s="18" t="s">
        <v>142</v>
      </c>
      <c r="BE209" s="188">
        <f>IF(N209="základní",J209,0)</f>
        <v>0</v>
      </c>
      <c r="BF209" s="188">
        <f>IF(N209="snížená",J209,0)</f>
        <v>0</v>
      </c>
      <c r="BG209" s="188">
        <f>IF(N209="zákl. přenesená",J209,0)</f>
        <v>0</v>
      </c>
      <c r="BH209" s="188">
        <f>IF(N209="sníž. přenesená",J209,0)</f>
        <v>0</v>
      </c>
      <c r="BI209" s="188">
        <f>IF(N209="nulová",J209,0)</f>
        <v>0</v>
      </c>
      <c r="BJ209" s="18" t="s">
        <v>21</v>
      </c>
      <c r="BK209" s="188">
        <f>ROUND(I209*H209,2)</f>
        <v>0</v>
      </c>
      <c r="BL209" s="18" t="s">
        <v>161</v>
      </c>
      <c r="BM209" s="187" t="s">
        <v>427</v>
      </c>
    </row>
    <row r="210" spans="1:65" s="2" customFormat="1" ht="58.5">
      <c r="A210" s="36"/>
      <c r="B210" s="37"/>
      <c r="C210" s="38"/>
      <c r="D210" s="196" t="s">
        <v>238</v>
      </c>
      <c r="E210" s="38"/>
      <c r="F210" s="217" t="s">
        <v>428</v>
      </c>
      <c r="G210" s="38"/>
      <c r="H210" s="38"/>
      <c r="I210" s="218"/>
      <c r="J210" s="38"/>
      <c r="K210" s="38"/>
      <c r="L210" s="41"/>
      <c r="M210" s="219"/>
      <c r="N210" s="220"/>
      <c r="O210" s="66"/>
      <c r="P210" s="66"/>
      <c r="Q210" s="66"/>
      <c r="R210" s="66"/>
      <c r="S210" s="66"/>
      <c r="T210" s="67"/>
      <c r="U210" s="36"/>
      <c r="V210" s="36"/>
      <c r="W210" s="36"/>
      <c r="X210" s="36"/>
      <c r="Y210" s="36"/>
      <c r="Z210" s="36"/>
      <c r="AA210" s="36"/>
      <c r="AB210" s="36"/>
      <c r="AC210" s="36"/>
      <c r="AD210" s="36"/>
      <c r="AE210" s="36"/>
      <c r="AT210" s="18" t="s">
        <v>238</v>
      </c>
      <c r="AU210" s="18" t="s">
        <v>89</v>
      </c>
    </row>
    <row r="211" spans="1:65" s="12" customFormat="1" ht="22.9" customHeight="1">
      <c r="B211" s="160"/>
      <c r="C211" s="161"/>
      <c r="D211" s="162" t="s">
        <v>79</v>
      </c>
      <c r="E211" s="174" t="s">
        <v>429</v>
      </c>
      <c r="F211" s="174" t="s">
        <v>430</v>
      </c>
      <c r="G211" s="161"/>
      <c r="H211" s="161"/>
      <c r="I211" s="164"/>
      <c r="J211" s="175">
        <f>BK211</f>
        <v>0</v>
      </c>
      <c r="K211" s="161"/>
      <c r="L211" s="166"/>
      <c r="M211" s="167"/>
      <c r="N211" s="168"/>
      <c r="O211" s="168"/>
      <c r="P211" s="169">
        <f>SUM(P212:P213)</f>
        <v>0</v>
      </c>
      <c r="Q211" s="168"/>
      <c r="R211" s="169">
        <f>SUM(R212:R213)</f>
        <v>0</v>
      </c>
      <c r="S211" s="168"/>
      <c r="T211" s="170">
        <f>SUM(T212:T213)</f>
        <v>0</v>
      </c>
      <c r="AR211" s="171" t="s">
        <v>21</v>
      </c>
      <c r="AT211" s="172" t="s">
        <v>79</v>
      </c>
      <c r="AU211" s="172" t="s">
        <v>21</v>
      </c>
      <c r="AY211" s="171" t="s">
        <v>142</v>
      </c>
      <c r="BK211" s="173">
        <f>SUM(BK212:BK213)</f>
        <v>0</v>
      </c>
    </row>
    <row r="212" spans="1:65" s="2" customFormat="1" ht="24.2" customHeight="1">
      <c r="A212" s="36"/>
      <c r="B212" s="37"/>
      <c r="C212" s="176" t="s">
        <v>431</v>
      </c>
      <c r="D212" s="176" t="s">
        <v>145</v>
      </c>
      <c r="E212" s="177" t="s">
        <v>432</v>
      </c>
      <c r="F212" s="178" t="s">
        <v>433</v>
      </c>
      <c r="G212" s="179" t="s">
        <v>236</v>
      </c>
      <c r="H212" s="180">
        <v>17.123999999999999</v>
      </c>
      <c r="I212" s="181"/>
      <c r="J212" s="182">
        <f>ROUND(I212*H212,2)</f>
        <v>0</v>
      </c>
      <c r="K212" s="178" t="s">
        <v>149</v>
      </c>
      <c r="L212" s="41"/>
      <c r="M212" s="183" t="s">
        <v>35</v>
      </c>
      <c r="N212" s="184" t="s">
        <v>51</v>
      </c>
      <c r="O212" s="66"/>
      <c r="P212" s="185">
        <f>O212*H212</f>
        <v>0</v>
      </c>
      <c r="Q212" s="185">
        <v>0</v>
      </c>
      <c r="R212" s="185">
        <f>Q212*H212</f>
        <v>0</v>
      </c>
      <c r="S212" s="185">
        <v>0</v>
      </c>
      <c r="T212" s="186">
        <f>S212*H212</f>
        <v>0</v>
      </c>
      <c r="U212" s="36"/>
      <c r="V212" s="36"/>
      <c r="W212" s="36"/>
      <c r="X212" s="36"/>
      <c r="Y212" s="36"/>
      <c r="Z212" s="36"/>
      <c r="AA212" s="36"/>
      <c r="AB212" s="36"/>
      <c r="AC212" s="36"/>
      <c r="AD212" s="36"/>
      <c r="AE212" s="36"/>
      <c r="AR212" s="187" t="s">
        <v>161</v>
      </c>
      <c r="AT212" s="187" t="s">
        <v>145</v>
      </c>
      <c r="AU212" s="187" t="s">
        <v>89</v>
      </c>
      <c r="AY212" s="18" t="s">
        <v>142</v>
      </c>
      <c r="BE212" s="188">
        <f>IF(N212="základní",J212,0)</f>
        <v>0</v>
      </c>
      <c r="BF212" s="188">
        <f>IF(N212="snížená",J212,0)</f>
        <v>0</v>
      </c>
      <c r="BG212" s="188">
        <f>IF(N212="zákl. přenesená",J212,0)</f>
        <v>0</v>
      </c>
      <c r="BH212" s="188">
        <f>IF(N212="sníž. přenesená",J212,0)</f>
        <v>0</v>
      </c>
      <c r="BI212" s="188">
        <f>IF(N212="nulová",J212,0)</f>
        <v>0</v>
      </c>
      <c r="BJ212" s="18" t="s">
        <v>21</v>
      </c>
      <c r="BK212" s="188">
        <f>ROUND(I212*H212,2)</f>
        <v>0</v>
      </c>
      <c r="BL212" s="18" t="s">
        <v>161</v>
      </c>
      <c r="BM212" s="187" t="s">
        <v>434</v>
      </c>
    </row>
    <row r="213" spans="1:65" s="2" customFormat="1" ht="58.5">
      <c r="A213" s="36"/>
      <c r="B213" s="37"/>
      <c r="C213" s="38"/>
      <c r="D213" s="196" t="s">
        <v>238</v>
      </c>
      <c r="E213" s="38"/>
      <c r="F213" s="217" t="s">
        <v>435</v>
      </c>
      <c r="G213" s="38"/>
      <c r="H213" s="38"/>
      <c r="I213" s="218"/>
      <c r="J213" s="38"/>
      <c r="K213" s="38"/>
      <c r="L213" s="41"/>
      <c r="M213" s="219"/>
      <c r="N213" s="220"/>
      <c r="O213" s="66"/>
      <c r="P213" s="66"/>
      <c r="Q213" s="66"/>
      <c r="R213" s="66"/>
      <c r="S213" s="66"/>
      <c r="T213" s="67"/>
      <c r="U213" s="36"/>
      <c r="V213" s="36"/>
      <c r="W213" s="36"/>
      <c r="X213" s="36"/>
      <c r="Y213" s="36"/>
      <c r="Z213" s="36"/>
      <c r="AA213" s="36"/>
      <c r="AB213" s="36"/>
      <c r="AC213" s="36"/>
      <c r="AD213" s="36"/>
      <c r="AE213" s="36"/>
      <c r="AT213" s="18" t="s">
        <v>238</v>
      </c>
      <c r="AU213" s="18" t="s">
        <v>89</v>
      </c>
    </row>
    <row r="214" spans="1:65" s="12" customFormat="1" ht="25.9" customHeight="1">
      <c r="B214" s="160"/>
      <c r="C214" s="161"/>
      <c r="D214" s="162" t="s">
        <v>79</v>
      </c>
      <c r="E214" s="163" t="s">
        <v>436</v>
      </c>
      <c r="F214" s="163" t="s">
        <v>437</v>
      </c>
      <c r="G214" s="161"/>
      <c r="H214" s="161"/>
      <c r="I214" s="164"/>
      <c r="J214" s="165">
        <f>BK214</f>
        <v>0</v>
      </c>
      <c r="K214" s="161"/>
      <c r="L214" s="166"/>
      <c r="M214" s="167"/>
      <c r="N214" s="168"/>
      <c r="O214" s="168"/>
      <c r="P214" s="169">
        <f>SUM(P215:P241)</f>
        <v>0</v>
      </c>
      <c r="Q214" s="168"/>
      <c r="R214" s="169">
        <f>SUM(R215:R241)</f>
        <v>4.8101435600000002</v>
      </c>
      <c r="S214" s="168"/>
      <c r="T214" s="170">
        <f>SUM(T215:T241)</f>
        <v>3.47561294</v>
      </c>
      <c r="AR214" s="171" t="s">
        <v>89</v>
      </c>
      <c r="AT214" s="172" t="s">
        <v>79</v>
      </c>
      <c r="AU214" s="172" t="s">
        <v>80</v>
      </c>
      <c r="AY214" s="171" t="s">
        <v>142</v>
      </c>
      <c r="BK214" s="173">
        <f>SUM(BK215:BK241)</f>
        <v>0</v>
      </c>
    </row>
    <row r="215" spans="1:65" s="2" customFormat="1" ht="14.45" customHeight="1">
      <c r="A215" s="36"/>
      <c r="B215" s="37"/>
      <c r="C215" s="176" t="s">
        <v>29</v>
      </c>
      <c r="D215" s="176" t="s">
        <v>145</v>
      </c>
      <c r="E215" s="177" t="s">
        <v>438</v>
      </c>
      <c r="F215" s="178" t="s">
        <v>439</v>
      </c>
      <c r="G215" s="179" t="s">
        <v>256</v>
      </c>
      <c r="H215" s="180">
        <v>433.101</v>
      </c>
      <c r="I215" s="181"/>
      <c r="J215" s="182">
        <f>ROUND(I215*H215,2)</f>
        <v>0</v>
      </c>
      <c r="K215" s="178" t="s">
        <v>149</v>
      </c>
      <c r="L215" s="41"/>
      <c r="M215" s="183" t="s">
        <v>35</v>
      </c>
      <c r="N215" s="184" t="s">
        <v>51</v>
      </c>
      <c r="O215" s="66"/>
      <c r="P215" s="185">
        <f>O215*H215</f>
        <v>0</v>
      </c>
      <c r="Q215" s="185">
        <v>0</v>
      </c>
      <c r="R215" s="185">
        <f>Q215*H215</f>
        <v>0</v>
      </c>
      <c r="S215" s="185">
        <v>5.94E-3</v>
      </c>
      <c r="T215" s="186">
        <f>S215*H215</f>
        <v>2.57261994</v>
      </c>
      <c r="U215" s="36"/>
      <c r="V215" s="36"/>
      <c r="W215" s="36"/>
      <c r="X215" s="36"/>
      <c r="Y215" s="36"/>
      <c r="Z215" s="36"/>
      <c r="AA215" s="36"/>
      <c r="AB215" s="36"/>
      <c r="AC215" s="36"/>
      <c r="AD215" s="36"/>
      <c r="AE215" s="36"/>
      <c r="AR215" s="187" t="s">
        <v>307</v>
      </c>
      <c r="AT215" s="187" t="s">
        <v>145</v>
      </c>
      <c r="AU215" s="187" t="s">
        <v>21</v>
      </c>
      <c r="AY215" s="18" t="s">
        <v>142</v>
      </c>
      <c r="BE215" s="188">
        <f>IF(N215="základní",J215,0)</f>
        <v>0</v>
      </c>
      <c r="BF215" s="188">
        <f>IF(N215="snížená",J215,0)</f>
        <v>0</v>
      </c>
      <c r="BG215" s="188">
        <f>IF(N215="zákl. přenesená",J215,0)</f>
        <v>0</v>
      </c>
      <c r="BH215" s="188">
        <f>IF(N215="sníž. přenesená",J215,0)</f>
        <v>0</v>
      </c>
      <c r="BI215" s="188">
        <f>IF(N215="nulová",J215,0)</f>
        <v>0</v>
      </c>
      <c r="BJ215" s="18" t="s">
        <v>21</v>
      </c>
      <c r="BK215" s="188">
        <f>ROUND(I215*H215,2)</f>
        <v>0</v>
      </c>
      <c r="BL215" s="18" t="s">
        <v>307</v>
      </c>
      <c r="BM215" s="187" t="s">
        <v>440</v>
      </c>
    </row>
    <row r="216" spans="1:65" s="2" customFormat="1" ht="14.45" customHeight="1">
      <c r="A216" s="36"/>
      <c r="B216" s="37"/>
      <c r="C216" s="176" t="s">
        <v>441</v>
      </c>
      <c r="D216" s="176" t="s">
        <v>145</v>
      </c>
      <c r="E216" s="177" t="s">
        <v>442</v>
      </c>
      <c r="F216" s="178" t="s">
        <v>443</v>
      </c>
      <c r="G216" s="179" t="s">
        <v>294</v>
      </c>
      <c r="H216" s="180">
        <v>42.85</v>
      </c>
      <c r="I216" s="181"/>
      <c r="J216" s="182">
        <f>ROUND(I216*H216,2)</f>
        <v>0</v>
      </c>
      <c r="K216" s="178" t="s">
        <v>149</v>
      </c>
      <c r="L216" s="41"/>
      <c r="M216" s="183" t="s">
        <v>35</v>
      </c>
      <c r="N216" s="184" t="s">
        <v>51</v>
      </c>
      <c r="O216" s="66"/>
      <c r="P216" s="185">
        <f>O216*H216</f>
        <v>0</v>
      </c>
      <c r="Q216" s="185">
        <v>0</v>
      </c>
      <c r="R216" s="185">
        <f>Q216*H216</f>
        <v>0</v>
      </c>
      <c r="S216" s="185">
        <v>3.3800000000000002E-3</v>
      </c>
      <c r="T216" s="186">
        <f>S216*H216</f>
        <v>0.14483300000000002</v>
      </c>
      <c r="U216" s="36"/>
      <c r="V216" s="36"/>
      <c r="W216" s="36"/>
      <c r="X216" s="36"/>
      <c r="Y216" s="36"/>
      <c r="Z216" s="36"/>
      <c r="AA216" s="36"/>
      <c r="AB216" s="36"/>
      <c r="AC216" s="36"/>
      <c r="AD216" s="36"/>
      <c r="AE216" s="36"/>
      <c r="AR216" s="187" t="s">
        <v>307</v>
      </c>
      <c r="AT216" s="187" t="s">
        <v>145</v>
      </c>
      <c r="AU216" s="187" t="s">
        <v>21</v>
      </c>
      <c r="AY216" s="18" t="s">
        <v>142</v>
      </c>
      <c r="BE216" s="188">
        <f>IF(N216="základní",J216,0)</f>
        <v>0</v>
      </c>
      <c r="BF216" s="188">
        <f>IF(N216="snížená",J216,0)</f>
        <v>0</v>
      </c>
      <c r="BG216" s="188">
        <f>IF(N216="zákl. přenesená",J216,0)</f>
        <v>0</v>
      </c>
      <c r="BH216" s="188">
        <f>IF(N216="sníž. přenesená",J216,0)</f>
        <v>0</v>
      </c>
      <c r="BI216" s="188">
        <f>IF(N216="nulová",J216,0)</f>
        <v>0</v>
      </c>
      <c r="BJ216" s="18" t="s">
        <v>21</v>
      </c>
      <c r="BK216" s="188">
        <f>ROUND(I216*H216,2)</f>
        <v>0</v>
      </c>
      <c r="BL216" s="18" t="s">
        <v>307</v>
      </c>
      <c r="BM216" s="187" t="s">
        <v>444</v>
      </c>
    </row>
    <row r="217" spans="1:65" s="2" customFormat="1" ht="14.45" customHeight="1">
      <c r="A217" s="36"/>
      <c r="B217" s="37"/>
      <c r="C217" s="176" t="s">
        <v>445</v>
      </c>
      <c r="D217" s="176" t="s">
        <v>145</v>
      </c>
      <c r="E217" s="177" t="s">
        <v>446</v>
      </c>
      <c r="F217" s="178" t="s">
        <v>447</v>
      </c>
      <c r="G217" s="179" t="s">
        <v>294</v>
      </c>
      <c r="H217" s="180">
        <v>54</v>
      </c>
      <c r="I217" s="181"/>
      <c r="J217" s="182">
        <f>ROUND(I217*H217,2)</f>
        <v>0</v>
      </c>
      <c r="K217" s="178" t="s">
        <v>149</v>
      </c>
      <c r="L217" s="41"/>
      <c r="M217" s="183" t="s">
        <v>35</v>
      </c>
      <c r="N217" s="184" t="s">
        <v>51</v>
      </c>
      <c r="O217" s="66"/>
      <c r="P217" s="185">
        <f>O217*H217</f>
        <v>0</v>
      </c>
      <c r="Q217" s="185">
        <v>0</v>
      </c>
      <c r="R217" s="185">
        <f>Q217*H217</f>
        <v>0</v>
      </c>
      <c r="S217" s="185">
        <v>1.91E-3</v>
      </c>
      <c r="T217" s="186">
        <f>S217*H217</f>
        <v>0.10314</v>
      </c>
      <c r="U217" s="36"/>
      <c r="V217" s="36"/>
      <c r="W217" s="36"/>
      <c r="X217" s="36"/>
      <c r="Y217" s="36"/>
      <c r="Z217" s="36"/>
      <c r="AA217" s="36"/>
      <c r="AB217" s="36"/>
      <c r="AC217" s="36"/>
      <c r="AD217" s="36"/>
      <c r="AE217" s="36"/>
      <c r="AR217" s="187" t="s">
        <v>307</v>
      </c>
      <c r="AT217" s="187" t="s">
        <v>145</v>
      </c>
      <c r="AU217" s="187" t="s">
        <v>21</v>
      </c>
      <c r="AY217" s="18" t="s">
        <v>142</v>
      </c>
      <c r="BE217" s="188">
        <f>IF(N217="základní",J217,0)</f>
        <v>0</v>
      </c>
      <c r="BF217" s="188">
        <f>IF(N217="snížená",J217,0)</f>
        <v>0</v>
      </c>
      <c r="BG217" s="188">
        <f>IF(N217="zákl. přenesená",J217,0)</f>
        <v>0</v>
      </c>
      <c r="BH217" s="188">
        <f>IF(N217="sníž. přenesená",J217,0)</f>
        <v>0</v>
      </c>
      <c r="BI217" s="188">
        <f>IF(N217="nulová",J217,0)</f>
        <v>0</v>
      </c>
      <c r="BJ217" s="18" t="s">
        <v>21</v>
      </c>
      <c r="BK217" s="188">
        <f>ROUND(I217*H217,2)</f>
        <v>0</v>
      </c>
      <c r="BL217" s="18" t="s">
        <v>307</v>
      </c>
      <c r="BM217" s="187" t="s">
        <v>448</v>
      </c>
    </row>
    <row r="218" spans="1:65" s="2" customFormat="1" ht="14.45" customHeight="1">
      <c r="A218" s="36"/>
      <c r="B218" s="37"/>
      <c r="C218" s="176" t="s">
        <v>449</v>
      </c>
      <c r="D218" s="176" t="s">
        <v>145</v>
      </c>
      <c r="E218" s="177" t="s">
        <v>450</v>
      </c>
      <c r="F218" s="178" t="s">
        <v>451</v>
      </c>
      <c r="G218" s="179" t="s">
        <v>294</v>
      </c>
      <c r="H218" s="180">
        <v>54</v>
      </c>
      <c r="I218" s="181"/>
      <c r="J218" s="182">
        <f>ROUND(I218*H218,2)</f>
        <v>0</v>
      </c>
      <c r="K218" s="178" t="s">
        <v>149</v>
      </c>
      <c r="L218" s="41"/>
      <c r="M218" s="183" t="s">
        <v>35</v>
      </c>
      <c r="N218" s="184" t="s">
        <v>51</v>
      </c>
      <c r="O218" s="66"/>
      <c r="P218" s="185">
        <f>O218*H218</f>
        <v>0</v>
      </c>
      <c r="Q218" s="185">
        <v>0</v>
      </c>
      <c r="R218" s="185">
        <f>Q218*H218</f>
        <v>0</v>
      </c>
      <c r="S218" s="185">
        <v>1.213E-2</v>
      </c>
      <c r="T218" s="186">
        <f>S218*H218</f>
        <v>0.65502000000000005</v>
      </c>
      <c r="U218" s="36"/>
      <c r="V218" s="36"/>
      <c r="W218" s="36"/>
      <c r="X218" s="36"/>
      <c r="Y218" s="36"/>
      <c r="Z218" s="36"/>
      <c r="AA218" s="36"/>
      <c r="AB218" s="36"/>
      <c r="AC218" s="36"/>
      <c r="AD218" s="36"/>
      <c r="AE218" s="36"/>
      <c r="AR218" s="187" t="s">
        <v>307</v>
      </c>
      <c r="AT218" s="187" t="s">
        <v>145</v>
      </c>
      <c r="AU218" s="187" t="s">
        <v>21</v>
      </c>
      <c r="AY218" s="18" t="s">
        <v>142</v>
      </c>
      <c r="BE218" s="188">
        <f>IF(N218="základní",J218,0)</f>
        <v>0</v>
      </c>
      <c r="BF218" s="188">
        <f>IF(N218="snížená",J218,0)</f>
        <v>0</v>
      </c>
      <c r="BG218" s="188">
        <f>IF(N218="zákl. přenesená",J218,0)</f>
        <v>0</v>
      </c>
      <c r="BH218" s="188">
        <f>IF(N218="sníž. přenesená",J218,0)</f>
        <v>0</v>
      </c>
      <c r="BI218" s="188">
        <f>IF(N218="nulová",J218,0)</f>
        <v>0</v>
      </c>
      <c r="BJ218" s="18" t="s">
        <v>21</v>
      </c>
      <c r="BK218" s="188">
        <f>ROUND(I218*H218,2)</f>
        <v>0</v>
      </c>
      <c r="BL218" s="18" t="s">
        <v>307</v>
      </c>
      <c r="BM218" s="187" t="s">
        <v>452</v>
      </c>
    </row>
    <row r="219" spans="1:65" s="2" customFormat="1" ht="37.9" customHeight="1">
      <c r="A219" s="36"/>
      <c r="B219" s="37"/>
      <c r="C219" s="176" t="s">
        <v>453</v>
      </c>
      <c r="D219" s="176" t="s">
        <v>145</v>
      </c>
      <c r="E219" s="177" t="s">
        <v>454</v>
      </c>
      <c r="F219" s="178" t="s">
        <v>455</v>
      </c>
      <c r="G219" s="179" t="s">
        <v>256</v>
      </c>
      <c r="H219" s="180">
        <v>433.101</v>
      </c>
      <c r="I219" s="181"/>
      <c r="J219" s="182">
        <f>ROUND(I219*H219,2)</f>
        <v>0</v>
      </c>
      <c r="K219" s="178" t="s">
        <v>149</v>
      </c>
      <c r="L219" s="41"/>
      <c r="M219" s="183" t="s">
        <v>35</v>
      </c>
      <c r="N219" s="184" t="s">
        <v>51</v>
      </c>
      <c r="O219" s="66"/>
      <c r="P219" s="185">
        <f>O219*H219</f>
        <v>0</v>
      </c>
      <c r="Q219" s="185">
        <v>7.5599999999999999E-3</v>
      </c>
      <c r="R219" s="185">
        <f>Q219*H219</f>
        <v>3.2742435599999999</v>
      </c>
      <c r="S219" s="185">
        <v>0</v>
      </c>
      <c r="T219" s="186">
        <f>S219*H219</f>
        <v>0</v>
      </c>
      <c r="U219" s="36"/>
      <c r="V219" s="36"/>
      <c r="W219" s="36"/>
      <c r="X219" s="36"/>
      <c r="Y219" s="36"/>
      <c r="Z219" s="36"/>
      <c r="AA219" s="36"/>
      <c r="AB219" s="36"/>
      <c r="AC219" s="36"/>
      <c r="AD219" s="36"/>
      <c r="AE219" s="36"/>
      <c r="AR219" s="187" t="s">
        <v>307</v>
      </c>
      <c r="AT219" s="187" t="s">
        <v>145</v>
      </c>
      <c r="AU219" s="187" t="s">
        <v>21</v>
      </c>
      <c r="AY219" s="18" t="s">
        <v>142</v>
      </c>
      <c r="BE219" s="188">
        <f>IF(N219="základní",J219,0)</f>
        <v>0</v>
      </c>
      <c r="BF219" s="188">
        <f>IF(N219="snížená",J219,0)</f>
        <v>0</v>
      </c>
      <c r="BG219" s="188">
        <f>IF(N219="zákl. přenesená",J219,0)</f>
        <v>0</v>
      </c>
      <c r="BH219" s="188">
        <f>IF(N219="sníž. přenesená",J219,0)</f>
        <v>0</v>
      </c>
      <c r="BI219" s="188">
        <f>IF(N219="nulová",J219,0)</f>
        <v>0</v>
      </c>
      <c r="BJ219" s="18" t="s">
        <v>21</v>
      </c>
      <c r="BK219" s="188">
        <f>ROUND(I219*H219,2)</f>
        <v>0</v>
      </c>
      <c r="BL219" s="18" t="s">
        <v>307</v>
      </c>
      <c r="BM219" s="187" t="s">
        <v>456</v>
      </c>
    </row>
    <row r="220" spans="1:65" s="13" customFormat="1" ht="11.25">
      <c r="B220" s="194"/>
      <c r="C220" s="195"/>
      <c r="D220" s="196" t="s">
        <v>231</v>
      </c>
      <c r="E220" s="197" t="s">
        <v>35</v>
      </c>
      <c r="F220" s="198" t="s">
        <v>457</v>
      </c>
      <c r="G220" s="195"/>
      <c r="H220" s="199">
        <v>393.72800000000001</v>
      </c>
      <c r="I220" s="200"/>
      <c r="J220" s="195"/>
      <c r="K220" s="195"/>
      <c r="L220" s="201"/>
      <c r="M220" s="202"/>
      <c r="N220" s="203"/>
      <c r="O220" s="203"/>
      <c r="P220" s="203"/>
      <c r="Q220" s="203"/>
      <c r="R220" s="203"/>
      <c r="S220" s="203"/>
      <c r="T220" s="204"/>
      <c r="AT220" s="205" t="s">
        <v>231</v>
      </c>
      <c r="AU220" s="205" t="s">
        <v>21</v>
      </c>
      <c r="AV220" s="13" t="s">
        <v>89</v>
      </c>
      <c r="AW220" s="13" t="s">
        <v>40</v>
      </c>
      <c r="AX220" s="13" t="s">
        <v>80</v>
      </c>
      <c r="AY220" s="205" t="s">
        <v>142</v>
      </c>
    </row>
    <row r="221" spans="1:65" s="14" customFormat="1" ht="11.25">
      <c r="B221" s="206"/>
      <c r="C221" s="207"/>
      <c r="D221" s="196" t="s">
        <v>231</v>
      </c>
      <c r="E221" s="208" t="s">
        <v>35</v>
      </c>
      <c r="F221" s="209" t="s">
        <v>233</v>
      </c>
      <c r="G221" s="207"/>
      <c r="H221" s="210">
        <v>393.72800000000001</v>
      </c>
      <c r="I221" s="211"/>
      <c r="J221" s="207"/>
      <c r="K221" s="207"/>
      <c r="L221" s="212"/>
      <c r="M221" s="213"/>
      <c r="N221" s="214"/>
      <c r="O221" s="214"/>
      <c r="P221" s="214"/>
      <c r="Q221" s="214"/>
      <c r="R221" s="214"/>
      <c r="S221" s="214"/>
      <c r="T221" s="215"/>
      <c r="AT221" s="216" t="s">
        <v>231</v>
      </c>
      <c r="AU221" s="216" t="s">
        <v>21</v>
      </c>
      <c r="AV221" s="14" t="s">
        <v>161</v>
      </c>
      <c r="AW221" s="14" t="s">
        <v>40</v>
      </c>
      <c r="AX221" s="14" t="s">
        <v>21</v>
      </c>
      <c r="AY221" s="216" t="s">
        <v>142</v>
      </c>
    </row>
    <row r="222" spans="1:65" s="13" customFormat="1" ht="11.25">
      <c r="B222" s="194"/>
      <c r="C222" s="195"/>
      <c r="D222" s="196" t="s">
        <v>231</v>
      </c>
      <c r="E222" s="195"/>
      <c r="F222" s="198" t="s">
        <v>458</v>
      </c>
      <c r="G222" s="195"/>
      <c r="H222" s="199">
        <v>433.101</v>
      </c>
      <c r="I222" s="200"/>
      <c r="J222" s="195"/>
      <c r="K222" s="195"/>
      <c r="L222" s="201"/>
      <c r="M222" s="202"/>
      <c r="N222" s="203"/>
      <c r="O222" s="203"/>
      <c r="P222" s="203"/>
      <c r="Q222" s="203"/>
      <c r="R222" s="203"/>
      <c r="S222" s="203"/>
      <c r="T222" s="204"/>
      <c r="AT222" s="205" t="s">
        <v>231</v>
      </c>
      <c r="AU222" s="205" t="s">
        <v>21</v>
      </c>
      <c r="AV222" s="13" t="s">
        <v>89</v>
      </c>
      <c r="AW222" s="13" t="s">
        <v>4</v>
      </c>
      <c r="AX222" s="13" t="s">
        <v>21</v>
      </c>
      <c r="AY222" s="205" t="s">
        <v>142</v>
      </c>
    </row>
    <row r="223" spans="1:65" s="2" customFormat="1" ht="14.45" customHeight="1">
      <c r="A223" s="36"/>
      <c r="B223" s="37"/>
      <c r="C223" s="176" t="s">
        <v>459</v>
      </c>
      <c r="D223" s="176" t="s">
        <v>145</v>
      </c>
      <c r="E223" s="177" t="s">
        <v>460</v>
      </c>
      <c r="F223" s="178" t="s">
        <v>461</v>
      </c>
      <c r="G223" s="179" t="s">
        <v>294</v>
      </c>
      <c r="H223" s="180">
        <v>42.85</v>
      </c>
      <c r="I223" s="181"/>
      <c r="J223" s="182">
        <f>ROUND(I223*H223,2)</f>
        <v>0</v>
      </c>
      <c r="K223" s="178" t="s">
        <v>149</v>
      </c>
      <c r="L223" s="41"/>
      <c r="M223" s="183" t="s">
        <v>35</v>
      </c>
      <c r="N223" s="184" t="s">
        <v>51</v>
      </c>
      <c r="O223" s="66"/>
      <c r="P223" s="185">
        <f>O223*H223</f>
        <v>0</v>
      </c>
      <c r="Q223" s="185">
        <v>3.5899999999999999E-3</v>
      </c>
      <c r="R223" s="185">
        <f>Q223*H223</f>
        <v>0.15383150000000001</v>
      </c>
      <c r="S223" s="185">
        <v>0</v>
      </c>
      <c r="T223" s="186">
        <f>S223*H223</f>
        <v>0</v>
      </c>
      <c r="U223" s="36"/>
      <c r="V223" s="36"/>
      <c r="W223" s="36"/>
      <c r="X223" s="36"/>
      <c r="Y223" s="36"/>
      <c r="Z223" s="36"/>
      <c r="AA223" s="36"/>
      <c r="AB223" s="36"/>
      <c r="AC223" s="36"/>
      <c r="AD223" s="36"/>
      <c r="AE223" s="36"/>
      <c r="AR223" s="187" t="s">
        <v>307</v>
      </c>
      <c r="AT223" s="187" t="s">
        <v>145</v>
      </c>
      <c r="AU223" s="187" t="s">
        <v>21</v>
      </c>
      <c r="AY223" s="18" t="s">
        <v>142</v>
      </c>
      <c r="BE223" s="188">
        <f>IF(N223="základní",J223,0)</f>
        <v>0</v>
      </c>
      <c r="BF223" s="188">
        <f>IF(N223="snížená",J223,0)</f>
        <v>0</v>
      </c>
      <c r="BG223" s="188">
        <f>IF(N223="zákl. přenesená",J223,0)</f>
        <v>0</v>
      </c>
      <c r="BH223" s="188">
        <f>IF(N223="sníž. přenesená",J223,0)</f>
        <v>0</v>
      </c>
      <c r="BI223" s="188">
        <f>IF(N223="nulová",J223,0)</f>
        <v>0</v>
      </c>
      <c r="BJ223" s="18" t="s">
        <v>21</v>
      </c>
      <c r="BK223" s="188">
        <f>ROUND(I223*H223,2)</f>
        <v>0</v>
      </c>
      <c r="BL223" s="18" t="s">
        <v>307</v>
      </c>
      <c r="BM223" s="187" t="s">
        <v>462</v>
      </c>
    </row>
    <row r="224" spans="1:65" s="2" customFormat="1" ht="39">
      <c r="A224" s="36"/>
      <c r="B224" s="37"/>
      <c r="C224" s="38"/>
      <c r="D224" s="196" t="s">
        <v>238</v>
      </c>
      <c r="E224" s="38"/>
      <c r="F224" s="217" t="s">
        <v>463</v>
      </c>
      <c r="G224" s="38"/>
      <c r="H224" s="38"/>
      <c r="I224" s="218"/>
      <c r="J224" s="38"/>
      <c r="K224" s="38"/>
      <c r="L224" s="41"/>
      <c r="M224" s="219"/>
      <c r="N224" s="220"/>
      <c r="O224" s="66"/>
      <c r="P224" s="66"/>
      <c r="Q224" s="66"/>
      <c r="R224" s="66"/>
      <c r="S224" s="66"/>
      <c r="T224" s="67"/>
      <c r="U224" s="36"/>
      <c r="V224" s="36"/>
      <c r="W224" s="36"/>
      <c r="X224" s="36"/>
      <c r="Y224" s="36"/>
      <c r="Z224" s="36"/>
      <c r="AA224" s="36"/>
      <c r="AB224" s="36"/>
      <c r="AC224" s="36"/>
      <c r="AD224" s="36"/>
      <c r="AE224" s="36"/>
      <c r="AT224" s="18" t="s">
        <v>238</v>
      </c>
      <c r="AU224" s="18" t="s">
        <v>21</v>
      </c>
    </row>
    <row r="225" spans="1:65" s="2" customFormat="1" ht="24.2" customHeight="1">
      <c r="A225" s="36"/>
      <c r="B225" s="37"/>
      <c r="C225" s="176" t="s">
        <v>464</v>
      </c>
      <c r="D225" s="176" t="s">
        <v>145</v>
      </c>
      <c r="E225" s="177" t="s">
        <v>465</v>
      </c>
      <c r="F225" s="178" t="s">
        <v>466</v>
      </c>
      <c r="G225" s="179" t="s">
        <v>294</v>
      </c>
      <c r="H225" s="180">
        <v>54</v>
      </c>
      <c r="I225" s="181"/>
      <c r="J225" s="182">
        <f>ROUND(I225*H225,2)</f>
        <v>0</v>
      </c>
      <c r="K225" s="178" t="s">
        <v>149</v>
      </c>
      <c r="L225" s="41"/>
      <c r="M225" s="183" t="s">
        <v>35</v>
      </c>
      <c r="N225" s="184" t="s">
        <v>51</v>
      </c>
      <c r="O225" s="66"/>
      <c r="P225" s="185">
        <f>O225*H225</f>
        <v>0</v>
      </c>
      <c r="Q225" s="185">
        <v>4.0600000000000002E-3</v>
      </c>
      <c r="R225" s="185">
        <f>Q225*H225</f>
        <v>0.21924000000000002</v>
      </c>
      <c r="S225" s="185">
        <v>0</v>
      </c>
      <c r="T225" s="186">
        <f>S225*H225</f>
        <v>0</v>
      </c>
      <c r="U225" s="36"/>
      <c r="V225" s="36"/>
      <c r="W225" s="36"/>
      <c r="X225" s="36"/>
      <c r="Y225" s="36"/>
      <c r="Z225" s="36"/>
      <c r="AA225" s="36"/>
      <c r="AB225" s="36"/>
      <c r="AC225" s="36"/>
      <c r="AD225" s="36"/>
      <c r="AE225" s="36"/>
      <c r="AR225" s="187" t="s">
        <v>307</v>
      </c>
      <c r="AT225" s="187" t="s">
        <v>145</v>
      </c>
      <c r="AU225" s="187" t="s">
        <v>21</v>
      </c>
      <c r="AY225" s="18" t="s">
        <v>142</v>
      </c>
      <c r="BE225" s="188">
        <f>IF(N225="základní",J225,0)</f>
        <v>0</v>
      </c>
      <c r="BF225" s="188">
        <f>IF(N225="snížená",J225,0)</f>
        <v>0</v>
      </c>
      <c r="BG225" s="188">
        <f>IF(N225="zákl. přenesená",J225,0)</f>
        <v>0</v>
      </c>
      <c r="BH225" s="188">
        <f>IF(N225="sníž. přenesená",J225,0)</f>
        <v>0</v>
      </c>
      <c r="BI225" s="188">
        <f>IF(N225="nulová",J225,0)</f>
        <v>0</v>
      </c>
      <c r="BJ225" s="18" t="s">
        <v>21</v>
      </c>
      <c r="BK225" s="188">
        <f>ROUND(I225*H225,2)</f>
        <v>0</v>
      </c>
      <c r="BL225" s="18" t="s">
        <v>307</v>
      </c>
      <c r="BM225" s="187" t="s">
        <v>467</v>
      </c>
    </row>
    <row r="226" spans="1:65" s="2" customFormat="1" ht="39">
      <c r="A226" s="36"/>
      <c r="B226" s="37"/>
      <c r="C226" s="38"/>
      <c r="D226" s="196" t="s">
        <v>238</v>
      </c>
      <c r="E226" s="38"/>
      <c r="F226" s="217" t="s">
        <v>468</v>
      </c>
      <c r="G226" s="38"/>
      <c r="H226" s="38"/>
      <c r="I226" s="218"/>
      <c r="J226" s="38"/>
      <c r="K226" s="38"/>
      <c r="L226" s="41"/>
      <c r="M226" s="219"/>
      <c r="N226" s="220"/>
      <c r="O226" s="66"/>
      <c r="P226" s="66"/>
      <c r="Q226" s="66"/>
      <c r="R226" s="66"/>
      <c r="S226" s="66"/>
      <c r="T226" s="67"/>
      <c r="U226" s="36"/>
      <c r="V226" s="36"/>
      <c r="W226" s="36"/>
      <c r="X226" s="36"/>
      <c r="Y226" s="36"/>
      <c r="Z226" s="36"/>
      <c r="AA226" s="36"/>
      <c r="AB226" s="36"/>
      <c r="AC226" s="36"/>
      <c r="AD226" s="36"/>
      <c r="AE226" s="36"/>
      <c r="AT226" s="18" t="s">
        <v>238</v>
      </c>
      <c r="AU226" s="18" t="s">
        <v>21</v>
      </c>
    </row>
    <row r="227" spans="1:65" s="2" customFormat="1" ht="24.2" customHeight="1">
      <c r="A227" s="36"/>
      <c r="B227" s="37"/>
      <c r="C227" s="176" t="s">
        <v>469</v>
      </c>
      <c r="D227" s="176" t="s">
        <v>145</v>
      </c>
      <c r="E227" s="177" t="s">
        <v>470</v>
      </c>
      <c r="F227" s="178" t="s">
        <v>471</v>
      </c>
      <c r="G227" s="179" t="s">
        <v>294</v>
      </c>
      <c r="H227" s="180">
        <v>53.51</v>
      </c>
      <c r="I227" s="181"/>
      <c r="J227" s="182">
        <f>ROUND(I227*H227,2)</f>
        <v>0</v>
      </c>
      <c r="K227" s="178" t="s">
        <v>149</v>
      </c>
      <c r="L227" s="41"/>
      <c r="M227" s="183" t="s">
        <v>35</v>
      </c>
      <c r="N227" s="184" t="s">
        <v>51</v>
      </c>
      <c r="O227" s="66"/>
      <c r="P227" s="185">
        <f>O227*H227</f>
        <v>0</v>
      </c>
      <c r="Q227" s="185">
        <v>5.6499999999999996E-3</v>
      </c>
      <c r="R227" s="185">
        <f>Q227*H227</f>
        <v>0.30233149999999998</v>
      </c>
      <c r="S227" s="185">
        <v>0</v>
      </c>
      <c r="T227" s="186">
        <f>S227*H227</f>
        <v>0</v>
      </c>
      <c r="U227" s="36"/>
      <c r="V227" s="36"/>
      <c r="W227" s="36"/>
      <c r="X227" s="36"/>
      <c r="Y227" s="36"/>
      <c r="Z227" s="36"/>
      <c r="AA227" s="36"/>
      <c r="AB227" s="36"/>
      <c r="AC227" s="36"/>
      <c r="AD227" s="36"/>
      <c r="AE227" s="36"/>
      <c r="AR227" s="187" t="s">
        <v>307</v>
      </c>
      <c r="AT227" s="187" t="s">
        <v>145</v>
      </c>
      <c r="AU227" s="187" t="s">
        <v>21</v>
      </c>
      <c r="AY227" s="18" t="s">
        <v>142</v>
      </c>
      <c r="BE227" s="188">
        <f>IF(N227="základní",J227,0)</f>
        <v>0</v>
      </c>
      <c r="BF227" s="188">
        <f>IF(N227="snížená",J227,0)</f>
        <v>0</v>
      </c>
      <c r="BG227" s="188">
        <f>IF(N227="zákl. přenesená",J227,0)</f>
        <v>0</v>
      </c>
      <c r="BH227" s="188">
        <f>IF(N227="sníž. přenesená",J227,0)</f>
        <v>0</v>
      </c>
      <c r="BI227" s="188">
        <f>IF(N227="nulová",J227,0)</f>
        <v>0</v>
      </c>
      <c r="BJ227" s="18" t="s">
        <v>21</v>
      </c>
      <c r="BK227" s="188">
        <f>ROUND(I227*H227,2)</f>
        <v>0</v>
      </c>
      <c r="BL227" s="18" t="s">
        <v>307</v>
      </c>
      <c r="BM227" s="187" t="s">
        <v>472</v>
      </c>
    </row>
    <row r="228" spans="1:65" s="13" customFormat="1" ht="11.25">
      <c r="B228" s="194"/>
      <c r="C228" s="195"/>
      <c r="D228" s="196" t="s">
        <v>231</v>
      </c>
      <c r="E228" s="197" t="s">
        <v>35</v>
      </c>
      <c r="F228" s="198" t="s">
        <v>473</v>
      </c>
      <c r="G228" s="195"/>
      <c r="H228" s="199">
        <v>53.51</v>
      </c>
      <c r="I228" s="200"/>
      <c r="J228" s="195"/>
      <c r="K228" s="195"/>
      <c r="L228" s="201"/>
      <c r="M228" s="202"/>
      <c r="N228" s="203"/>
      <c r="O228" s="203"/>
      <c r="P228" s="203"/>
      <c r="Q228" s="203"/>
      <c r="R228" s="203"/>
      <c r="S228" s="203"/>
      <c r="T228" s="204"/>
      <c r="AT228" s="205" t="s">
        <v>231</v>
      </c>
      <c r="AU228" s="205" t="s">
        <v>21</v>
      </c>
      <c r="AV228" s="13" t="s">
        <v>89</v>
      </c>
      <c r="AW228" s="13" t="s">
        <v>40</v>
      </c>
      <c r="AX228" s="13" t="s">
        <v>80</v>
      </c>
      <c r="AY228" s="205" t="s">
        <v>142</v>
      </c>
    </row>
    <row r="229" spans="1:65" s="14" customFormat="1" ht="11.25">
      <c r="B229" s="206"/>
      <c r="C229" s="207"/>
      <c r="D229" s="196" t="s">
        <v>231</v>
      </c>
      <c r="E229" s="208" t="s">
        <v>35</v>
      </c>
      <c r="F229" s="209" t="s">
        <v>233</v>
      </c>
      <c r="G229" s="207"/>
      <c r="H229" s="210">
        <v>53.51</v>
      </c>
      <c r="I229" s="211"/>
      <c r="J229" s="207"/>
      <c r="K229" s="207"/>
      <c r="L229" s="212"/>
      <c r="M229" s="213"/>
      <c r="N229" s="214"/>
      <c r="O229" s="214"/>
      <c r="P229" s="214"/>
      <c r="Q229" s="214"/>
      <c r="R229" s="214"/>
      <c r="S229" s="214"/>
      <c r="T229" s="215"/>
      <c r="AT229" s="216" t="s">
        <v>231</v>
      </c>
      <c r="AU229" s="216" t="s">
        <v>21</v>
      </c>
      <c r="AV229" s="14" t="s">
        <v>161</v>
      </c>
      <c r="AW229" s="14" t="s">
        <v>40</v>
      </c>
      <c r="AX229" s="14" t="s">
        <v>21</v>
      </c>
      <c r="AY229" s="216" t="s">
        <v>142</v>
      </c>
    </row>
    <row r="230" spans="1:65" s="2" customFormat="1" ht="24.2" customHeight="1">
      <c r="A230" s="36"/>
      <c r="B230" s="37"/>
      <c r="C230" s="176" t="s">
        <v>474</v>
      </c>
      <c r="D230" s="176" t="s">
        <v>145</v>
      </c>
      <c r="E230" s="177" t="s">
        <v>475</v>
      </c>
      <c r="F230" s="178" t="s">
        <v>476</v>
      </c>
      <c r="G230" s="179" t="s">
        <v>294</v>
      </c>
      <c r="H230" s="180">
        <v>39.9</v>
      </c>
      <c r="I230" s="181"/>
      <c r="J230" s="182">
        <f>ROUND(I230*H230,2)</f>
        <v>0</v>
      </c>
      <c r="K230" s="178" t="s">
        <v>149</v>
      </c>
      <c r="L230" s="41"/>
      <c r="M230" s="183" t="s">
        <v>35</v>
      </c>
      <c r="N230" s="184" t="s">
        <v>51</v>
      </c>
      <c r="O230" s="66"/>
      <c r="P230" s="185">
        <f>O230*H230</f>
        <v>0</v>
      </c>
      <c r="Q230" s="185">
        <v>3.5799999999999998E-3</v>
      </c>
      <c r="R230" s="185">
        <f>Q230*H230</f>
        <v>0.142842</v>
      </c>
      <c r="S230" s="185">
        <v>0</v>
      </c>
      <c r="T230" s="186">
        <f>S230*H230</f>
        <v>0</v>
      </c>
      <c r="U230" s="36"/>
      <c r="V230" s="36"/>
      <c r="W230" s="36"/>
      <c r="X230" s="36"/>
      <c r="Y230" s="36"/>
      <c r="Z230" s="36"/>
      <c r="AA230" s="36"/>
      <c r="AB230" s="36"/>
      <c r="AC230" s="36"/>
      <c r="AD230" s="36"/>
      <c r="AE230" s="36"/>
      <c r="AR230" s="187" t="s">
        <v>307</v>
      </c>
      <c r="AT230" s="187" t="s">
        <v>145</v>
      </c>
      <c r="AU230" s="187" t="s">
        <v>21</v>
      </c>
      <c r="AY230" s="18" t="s">
        <v>142</v>
      </c>
      <c r="BE230" s="188">
        <f>IF(N230="základní",J230,0)</f>
        <v>0</v>
      </c>
      <c r="BF230" s="188">
        <f>IF(N230="snížená",J230,0)</f>
        <v>0</v>
      </c>
      <c r="BG230" s="188">
        <f>IF(N230="zákl. přenesená",J230,0)</f>
        <v>0</v>
      </c>
      <c r="BH230" s="188">
        <f>IF(N230="sníž. přenesená",J230,0)</f>
        <v>0</v>
      </c>
      <c r="BI230" s="188">
        <f>IF(N230="nulová",J230,0)</f>
        <v>0</v>
      </c>
      <c r="BJ230" s="18" t="s">
        <v>21</v>
      </c>
      <c r="BK230" s="188">
        <f>ROUND(I230*H230,2)</f>
        <v>0</v>
      </c>
      <c r="BL230" s="18" t="s">
        <v>307</v>
      </c>
      <c r="BM230" s="187" t="s">
        <v>477</v>
      </c>
    </row>
    <row r="231" spans="1:65" s="2" customFormat="1" ht="24.2" customHeight="1">
      <c r="A231" s="36"/>
      <c r="B231" s="37"/>
      <c r="C231" s="176" t="s">
        <v>478</v>
      </c>
      <c r="D231" s="176" t="s">
        <v>145</v>
      </c>
      <c r="E231" s="177" t="s">
        <v>479</v>
      </c>
      <c r="F231" s="178" t="s">
        <v>480</v>
      </c>
      <c r="G231" s="179" t="s">
        <v>294</v>
      </c>
      <c r="H231" s="180">
        <v>33.61</v>
      </c>
      <c r="I231" s="181"/>
      <c r="J231" s="182">
        <f>ROUND(I231*H231,2)</f>
        <v>0</v>
      </c>
      <c r="K231" s="178" t="s">
        <v>149</v>
      </c>
      <c r="L231" s="41"/>
      <c r="M231" s="183" t="s">
        <v>35</v>
      </c>
      <c r="N231" s="184" t="s">
        <v>51</v>
      </c>
      <c r="O231" s="66"/>
      <c r="P231" s="185">
        <f>O231*H231</f>
        <v>0</v>
      </c>
      <c r="Q231" s="185">
        <v>3.5000000000000001E-3</v>
      </c>
      <c r="R231" s="185">
        <f>Q231*H231</f>
        <v>0.117635</v>
      </c>
      <c r="S231" s="185">
        <v>0</v>
      </c>
      <c r="T231" s="186">
        <f>S231*H231</f>
        <v>0</v>
      </c>
      <c r="U231" s="36"/>
      <c r="V231" s="36"/>
      <c r="W231" s="36"/>
      <c r="X231" s="36"/>
      <c r="Y231" s="36"/>
      <c r="Z231" s="36"/>
      <c r="AA231" s="36"/>
      <c r="AB231" s="36"/>
      <c r="AC231" s="36"/>
      <c r="AD231" s="36"/>
      <c r="AE231" s="36"/>
      <c r="AR231" s="187" t="s">
        <v>307</v>
      </c>
      <c r="AT231" s="187" t="s">
        <v>145</v>
      </c>
      <c r="AU231" s="187" t="s">
        <v>21</v>
      </c>
      <c r="AY231" s="18" t="s">
        <v>142</v>
      </c>
      <c r="BE231" s="188">
        <f>IF(N231="základní",J231,0)</f>
        <v>0</v>
      </c>
      <c r="BF231" s="188">
        <f>IF(N231="snížená",J231,0)</f>
        <v>0</v>
      </c>
      <c r="BG231" s="188">
        <f>IF(N231="zákl. přenesená",J231,0)</f>
        <v>0</v>
      </c>
      <c r="BH231" s="188">
        <f>IF(N231="sníž. přenesená",J231,0)</f>
        <v>0</v>
      </c>
      <c r="BI231" s="188">
        <f>IF(N231="nulová",J231,0)</f>
        <v>0</v>
      </c>
      <c r="BJ231" s="18" t="s">
        <v>21</v>
      </c>
      <c r="BK231" s="188">
        <f>ROUND(I231*H231,2)</f>
        <v>0</v>
      </c>
      <c r="BL231" s="18" t="s">
        <v>307</v>
      </c>
      <c r="BM231" s="187" t="s">
        <v>481</v>
      </c>
    </row>
    <row r="232" spans="1:65" s="2" customFormat="1" ht="24.2" customHeight="1">
      <c r="A232" s="36"/>
      <c r="B232" s="37"/>
      <c r="C232" s="176" t="s">
        <v>482</v>
      </c>
      <c r="D232" s="176" t="s">
        <v>145</v>
      </c>
      <c r="E232" s="177" t="s">
        <v>483</v>
      </c>
      <c r="F232" s="178" t="s">
        <v>484</v>
      </c>
      <c r="G232" s="179" t="s">
        <v>256</v>
      </c>
      <c r="H232" s="180">
        <v>6</v>
      </c>
      <c r="I232" s="181"/>
      <c r="J232" s="182">
        <f>ROUND(I232*H232,2)</f>
        <v>0</v>
      </c>
      <c r="K232" s="178" t="s">
        <v>149</v>
      </c>
      <c r="L232" s="41"/>
      <c r="M232" s="183" t="s">
        <v>35</v>
      </c>
      <c r="N232" s="184" t="s">
        <v>51</v>
      </c>
      <c r="O232" s="66"/>
      <c r="P232" s="185">
        <f>O232*H232</f>
        <v>0</v>
      </c>
      <c r="Q232" s="185">
        <v>1.082E-2</v>
      </c>
      <c r="R232" s="185">
        <f>Q232*H232</f>
        <v>6.4920000000000005E-2</v>
      </c>
      <c r="S232" s="185">
        <v>0</v>
      </c>
      <c r="T232" s="186">
        <f>S232*H232</f>
        <v>0</v>
      </c>
      <c r="U232" s="36"/>
      <c r="V232" s="36"/>
      <c r="W232" s="36"/>
      <c r="X232" s="36"/>
      <c r="Y232" s="36"/>
      <c r="Z232" s="36"/>
      <c r="AA232" s="36"/>
      <c r="AB232" s="36"/>
      <c r="AC232" s="36"/>
      <c r="AD232" s="36"/>
      <c r="AE232" s="36"/>
      <c r="AR232" s="187" t="s">
        <v>307</v>
      </c>
      <c r="AT232" s="187" t="s">
        <v>145</v>
      </c>
      <c r="AU232" s="187" t="s">
        <v>21</v>
      </c>
      <c r="AY232" s="18" t="s">
        <v>142</v>
      </c>
      <c r="BE232" s="188">
        <f>IF(N232="základní",J232,0)</f>
        <v>0</v>
      </c>
      <c r="BF232" s="188">
        <f>IF(N232="snížená",J232,0)</f>
        <v>0</v>
      </c>
      <c r="BG232" s="188">
        <f>IF(N232="zákl. přenesená",J232,0)</f>
        <v>0</v>
      </c>
      <c r="BH232" s="188">
        <f>IF(N232="sníž. přenesená",J232,0)</f>
        <v>0</v>
      </c>
      <c r="BI232" s="188">
        <f>IF(N232="nulová",J232,0)</f>
        <v>0</v>
      </c>
      <c r="BJ232" s="18" t="s">
        <v>21</v>
      </c>
      <c r="BK232" s="188">
        <f>ROUND(I232*H232,2)</f>
        <v>0</v>
      </c>
      <c r="BL232" s="18" t="s">
        <v>307</v>
      </c>
      <c r="BM232" s="187" t="s">
        <v>485</v>
      </c>
    </row>
    <row r="233" spans="1:65" s="2" customFormat="1" ht="29.25">
      <c r="A233" s="36"/>
      <c r="B233" s="37"/>
      <c r="C233" s="38"/>
      <c r="D233" s="196" t="s">
        <v>238</v>
      </c>
      <c r="E233" s="38"/>
      <c r="F233" s="217" t="s">
        <v>486</v>
      </c>
      <c r="G233" s="38"/>
      <c r="H233" s="38"/>
      <c r="I233" s="218"/>
      <c r="J233" s="38"/>
      <c r="K233" s="38"/>
      <c r="L233" s="41"/>
      <c r="M233" s="219"/>
      <c r="N233" s="220"/>
      <c r="O233" s="66"/>
      <c r="P233" s="66"/>
      <c r="Q233" s="66"/>
      <c r="R233" s="66"/>
      <c r="S233" s="66"/>
      <c r="T233" s="67"/>
      <c r="U233" s="36"/>
      <c r="V233" s="36"/>
      <c r="W233" s="36"/>
      <c r="X233" s="36"/>
      <c r="Y233" s="36"/>
      <c r="Z233" s="36"/>
      <c r="AA233" s="36"/>
      <c r="AB233" s="36"/>
      <c r="AC233" s="36"/>
      <c r="AD233" s="36"/>
      <c r="AE233" s="36"/>
      <c r="AT233" s="18" t="s">
        <v>238</v>
      </c>
      <c r="AU233" s="18" t="s">
        <v>21</v>
      </c>
    </row>
    <row r="234" spans="1:65" s="2" customFormat="1" ht="24.2" customHeight="1">
      <c r="A234" s="36"/>
      <c r="B234" s="37"/>
      <c r="C234" s="176" t="s">
        <v>487</v>
      </c>
      <c r="D234" s="176" t="s">
        <v>145</v>
      </c>
      <c r="E234" s="177" t="s">
        <v>488</v>
      </c>
      <c r="F234" s="178" t="s">
        <v>489</v>
      </c>
      <c r="G234" s="179" t="s">
        <v>177</v>
      </c>
      <c r="H234" s="180">
        <v>1</v>
      </c>
      <c r="I234" s="181"/>
      <c r="J234" s="182">
        <f t="shared" ref="J234:J240" si="0">ROUND(I234*H234,2)</f>
        <v>0</v>
      </c>
      <c r="K234" s="178" t="s">
        <v>149</v>
      </c>
      <c r="L234" s="41"/>
      <c r="M234" s="183" t="s">
        <v>35</v>
      </c>
      <c r="N234" s="184" t="s">
        <v>51</v>
      </c>
      <c r="O234" s="66"/>
      <c r="P234" s="185">
        <f t="shared" ref="P234:P240" si="1">O234*H234</f>
        <v>0</v>
      </c>
      <c r="Q234" s="185">
        <v>7.8100000000000001E-3</v>
      </c>
      <c r="R234" s="185">
        <f t="shared" ref="R234:R240" si="2">Q234*H234</f>
        <v>7.8100000000000001E-3</v>
      </c>
      <c r="S234" s="185">
        <v>0</v>
      </c>
      <c r="T234" s="186">
        <f t="shared" ref="T234:T240" si="3">S234*H234</f>
        <v>0</v>
      </c>
      <c r="U234" s="36"/>
      <c r="V234" s="36"/>
      <c r="W234" s="36"/>
      <c r="X234" s="36"/>
      <c r="Y234" s="36"/>
      <c r="Z234" s="36"/>
      <c r="AA234" s="36"/>
      <c r="AB234" s="36"/>
      <c r="AC234" s="36"/>
      <c r="AD234" s="36"/>
      <c r="AE234" s="36"/>
      <c r="AR234" s="187" t="s">
        <v>307</v>
      </c>
      <c r="AT234" s="187" t="s">
        <v>145</v>
      </c>
      <c r="AU234" s="187" t="s">
        <v>21</v>
      </c>
      <c r="AY234" s="18" t="s">
        <v>142</v>
      </c>
      <c r="BE234" s="188">
        <f t="shared" ref="BE234:BE240" si="4">IF(N234="základní",J234,0)</f>
        <v>0</v>
      </c>
      <c r="BF234" s="188">
        <f t="shared" ref="BF234:BF240" si="5">IF(N234="snížená",J234,0)</f>
        <v>0</v>
      </c>
      <c r="BG234" s="188">
        <f t="shared" ref="BG234:BG240" si="6">IF(N234="zákl. přenesená",J234,0)</f>
        <v>0</v>
      </c>
      <c r="BH234" s="188">
        <f t="shared" ref="BH234:BH240" si="7">IF(N234="sníž. přenesená",J234,0)</f>
        <v>0</v>
      </c>
      <c r="BI234" s="188">
        <f t="shared" ref="BI234:BI240" si="8">IF(N234="nulová",J234,0)</f>
        <v>0</v>
      </c>
      <c r="BJ234" s="18" t="s">
        <v>21</v>
      </c>
      <c r="BK234" s="188">
        <f t="shared" ref="BK234:BK240" si="9">ROUND(I234*H234,2)</f>
        <v>0</v>
      </c>
      <c r="BL234" s="18" t="s">
        <v>307</v>
      </c>
      <c r="BM234" s="187" t="s">
        <v>490</v>
      </c>
    </row>
    <row r="235" spans="1:65" s="2" customFormat="1" ht="24.2" customHeight="1">
      <c r="A235" s="36"/>
      <c r="B235" s="37"/>
      <c r="C235" s="176" t="s">
        <v>491</v>
      </c>
      <c r="D235" s="176" t="s">
        <v>145</v>
      </c>
      <c r="E235" s="177" t="s">
        <v>492</v>
      </c>
      <c r="F235" s="178" t="s">
        <v>493</v>
      </c>
      <c r="G235" s="179" t="s">
        <v>177</v>
      </c>
      <c r="H235" s="180">
        <v>1</v>
      </c>
      <c r="I235" s="181"/>
      <c r="J235" s="182">
        <f t="shared" si="0"/>
        <v>0</v>
      </c>
      <c r="K235" s="178" t="s">
        <v>149</v>
      </c>
      <c r="L235" s="41"/>
      <c r="M235" s="183" t="s">
        <v>35</v>
      </c>
      <c r="N235" s="184" t="s">
        <v>51</v>
      </c>
      <c r="O235" s="66"/>
      <c r="P235" s="185">
        <f t="shared" si="1"/>
        <v>0</v>
      </c>
      <c r="Q235" s="185">
        <v>1.043E-2</v>
      </c>
      <c r="R235" s="185">
        <f t="shared" si="2"/>
        <v>1.043E-2</v>
      </c>
      <c r="S235" s="185">
        <v>0</v>
      </c>
      <c r="T235" s="186">
        <f t="shared" si="3"/>
        <v>0</v>
      </c>
      <c r="U235" s="36"/>
      <c r="V235" s="36"/>
      <c r="W235" s="36"/>
      <c r="X235" s="36"/>
      <c r="Y235" s="36"/>
      <c r="Z235" s="36"/>
      <c r="AA235" s="36"/>
      <c r="AB235" s="36"/>
      <c r="AC235" s="36"/>
      <c r="AD235" s="36"/>
      <c r="AE235" s="36"/>
      <c r="AR235" s="187" t="s">
        <v>307</v>
      </c>
      <c r="AT235" s="187" t="s">
        <v>145</v>
      </c>
      <c r="AU235" s="187" t="s">
        <v>21</v>
      </c>
      <c r="AY235" s="18" t="s">
        <v>142</v>
      </c>
      <c r="BE235" s="188">
        <f t="shared" si="4"/>
        <v>0</v>
      </c>
      <c r="BF235" s="188">
        <f t="shared" si="5"/>
        <v>0</v>
      </c>
      <c r="BG235" s="188">
        <f t="shared" si="6"/>
        <v>0</v>
      </c>
      <c r="BH235" s="188">
        <f t="shared" si="7"/>
        <v>0</v>
      </c>
      <c r="BI235" s="188">
        <f t="shared" si="8"/>
        <v>0</v>
      </c>
      <c r="BJ235" s="18" t="s">
        <v>21</v>
      </c>
      <c r="BK235" s="188">
        <f t="shared" si="9"/>
        <v>0</v>
      </c>
      <c r="BL235" s="18" t="s">
        <v>307</v>
      </c>
      <c r="BM235" s="187" t="s">
        <v>494</v>
      </c>
    </row>
    <row r="236" spans="1:65" s="2" customFormat="1" ht="24.2" customHeight="1">
      <c r="A236" s="36"/>
      <c r="B236" s="37"/>
      <c r="C236" s="176" t="s">
        <v>495</v>
      </c>
      <c r="D236" s="176" t="s">
        <v>145</v>
      </c>
      <c r="E236" s="177" t="s">
        <v>496</v>
      </c>
      <c r="F236" s="178" t="s">
        <v>497</v>
      </c>
      <c r="G236" s="179" t="s">
        <v>294</v>
      </c>
      <c r="H236" s="180">
        <v>53</v>
      </c>
      <c r="I236" s="181"/>
      <c r="J236" s="182">
        <f t="shared" si="0"/>
        <v>0</v>
      </c>
      <c r="K236" s="178" t="s">
        <v>149</v>
      </c>
      <c r="L236" s="41"/>
      <c r="M236" s="183" t="s">
        <v>35</v>
      </c>
      <c r="N236" s="184" t="s">
        <v>51</v>
      </c>
      <c r="O236" s="66"/>
      <c r="P236" s="185">
        <f t="shared" si="1"/>
        <v>0</v>
      </c>
      <c r="Q236" s="185">
        <v>9.6900000000000007E-3</v>
      </c>
      <c r="R236" s="185">
        <f t="shared" si="2"/>
        <v>0.51357000000000008</v>
      </c>
      <c r="S236" s="185">
        <v>0</v>
      </c>
      <c r="T236" s="186">
        <f t="shared" si="3"/>
        <v>0</v>
      </c>
      <c r="U236" s="36"/>
      <c r="V236" s="36"/>
      <c r="W236" s="36"/>
      <c r="X236" s="36"/>
      <c r="Y236" s="36"/>
      <c r="Z236" s="36"/>
      <c r="AA236" s="36"/>
      <c r="AB236" s="36"/>
      <c r="AC236" s="36"/>
      <c r="AD236" s="36"/>
      <c r="AE236" s="36"/>
      <c r="AR236" s="187" t="s">
        <v>307</v>
      </c>
      <c r="AT236" s="187" t="s">
        <v>145</v>
      </c>
      <c r="AU236" s="187" t="s">
        <v>21</v>
      </c>
      <c r="AY236" s="18" t="s">
        <v>142</v>
      </c>
      <c r="BE236" s="188">
        <f t="shared" si="4"/>
        <v>0</v>
      </c>
      <c r="BF236" s="188">
        <f t="shared" si="5"/>
        <v>0</v>
      </c>
      <c r="BG236" s="188">
        <f t="shared" si="6"/>
        <v>0</v>
      </c>
      <c r="BH236" s="188">
        <f t="shared" si="7"/>
        <v>0</v>
      </c>
      <c r="BI236" s="188">
        <f t="shared" si="8"/>
        <v>0</v>
      </c>
      <c r="BJ236" s="18" t="s">
        <v>21</v>
      </c>
      <c r="BK236" s="188">
        <f t="shared" si="9"/>
        <v>0</v>
      </c>
      <c r="BL236" s="18" t="s">
        <v>307</v>
      </c>
      <c r="BM236" s="187" t="s">
        <v>498</v>
      </c>
    </row>
    <row r="237" spans="1:65" s="2" customFormat="1" ht="24.2" customHeight="1">
      <c r="A237" s="36"/>
      <c r="B237" s="37"/>
      <c r="C237" s="176" t="s">
        <v>499</v>
      </c>
      <c r="D237" s="176" t="s">
        <v>145</v>
      </c>
      <c r="E237" s="177" t="s">
        <v>500</v>
      </c>
      <c r="F237" s="178" t="s">
        <v>501</v>
      </c>
      <c r="G237" s="179" t="s">
        <v>177</v>
      </c>
      <c r="H237" s="180">
        <v>7</v>
      </c>
      <c r="I237" s="181"/>
      <c r="J237" s="182">
        <f t="shared" si="0"/>
        <v>0</v>
      </c>
      <c r="K237" s="178" t="s">
        <v>149</v>
      </c>
      <c r="L237" s="41"/>
      <c r="M237" s="183" t="s">
        <v>35</v>
      </c>
      <c r="N237" s="184" t="s">
        <v>51</v>
      </c>
      <c r="O237" s="66"/>
      <c r="P237" s="185">
        <f t="shared" si="1"/>
        <v>0</v>
      </c>
      <c r="Q237" s="185">
        <v>4.6999999999999999E-4</v>
      </c>
      <c r="R237" s="185">
        <f t="shared" si="2"/>
        <v>3.29E-3</v>
      </c>
      <c r="S237" s="185">
        <v>0</v>
      </c>
      <c r="T237" s="186">
        <f t="shared" si="3"/>
        <v>0</v>
      </c>
      <c r="U237" s="36"/>
      <c r="V237" s="36"/>
      <c r="W237" s="36"/>
      <c r="X237" s="36"/>
      <c r="Y237" s="36"/>
      <c r="Z237" s="36"/>
      <c r="AA237" s="36"/>
      <c r="AB237" s="36"/>
      <c r="AC237" s="36"/>
      <c r="AD237" s="36"/>
      <c r="AE237" s="36"/>
      <c r="AR237" s="187" t="s">
        <v>307</v>
      </c>
      <c r="AT237" s="187" t="s">
        <v>145</v>
      </c>
      <c r="AU237" s="187" t="s">
        <v>21</v>
      </c>
      <c r="AY237" s="18" t="s">
        <v>142</v>
      </c>
      <c r="BE237" s="188">
        <f t="shared" si="4"/>
        <v>0</v>
      </c>
      <c r="BF237" s="188">
        <f t="shared" si="5"/>
        <v>0</v>
      </c>
      <c r="BG237" s="188">
        <f t="shared" si="6"/>
        <v>0</v>
      </c>
      <c r="BH237" s="188">
        <f t="shared" si="7"/>
        <v>0</v>
      </c>
      <c r="BI237" s="188">
        <f t="shared" si="8"/>
        <v>0</v>
      </c>
      <c r="BJ237" s="18" t="s">
        <v>21</v>
      </c>
      <c r="BK237" s="188">
        <f t="shared" si="9"/>
        <v>0</v>
      </c>
      <c r="BL237" s="18" t="s">
        <v>307</v>
      </c>
      <c r="BM237" s="187" t="s">
        <v>502</v>
      </c>
    </row>
    <row r="238" spans="1:65" s="2" customFormat="1" ht="14.45" customHeight="1">
      <c r="A238" s="36"/>
      <c r="B238" s="37"/>
      <c r="C238" s="176" t="s">
        <v>503</v>
      </c>
      <c r="D238" s="176" t="s">
        <v>145</v>
      </c>
      <c r="E238" s="177" t="s">
        <v>504</v>
      </c>
      <c r="F238" s="178" t="s">
        <v>505</v>
      </c>
      <c r="G238" s="179" t="s">
        <v>294</v>
      </c>
      <c r="H238" s="180">
        <v>20.8</v>
      </c>
      <c r="I238" s="181"/>
      <c r="J238" s="182">
        <f t="shared" si="0"/>
        <v>0</v>
      </c>
      <c r="K238" s="178" t="s">
        <v>149</v>
      </c>
      <c r="L238" s="41"/>
      <c r="M238" s="183" t="s">
        <v>35</v>
      </c>
      <c r="N238" s="184" t="s">
        <v>51</v>
      </c>
      <c r="O238" s="66"/>
      <c r="P238" s="185">
        <f t="shared" si="1"/>
        <v>0</v>
      </c>
      <c r="Q238" s="185">
        <v>0</v>
      </c>
      <c r="R238" s="185">
        <f t="shared" si="2"/>
        <v>0</v>
      </c>
      <c r="S238" s="185">
        <v>0</v>
      </c>
      <c r="T238" s="186">
        <f t="shared" si="3"/>
        <v>0</v>
      </c>
      <c r="U238" s="36"/>
      <c r="V238" s="36"/>
      <c r="W238" s="36"/>
      <c r="X238" s="36"/>
      <c r="Y238" s="36"/>
      <c r="Z238" s="36"/>
      <c r="AA238" s="36"/>
      <c r="AB238" s="36"/>
      <c r="AC238" s="36"/>
      <c r="AD238" s="36"/>
      <c r="AE238" s="36"/>
      <c r="AR238" s="187" t="s">
        <v>307</v>
      </c>
      <c r="AT238" s="187" t="s">
        <v>145</v>
      </c>
      <c r="AU238" s="187" t="s">
        <v>21</v>
      </c>
      <c r="AY238" s="18" t="s">
        <v>142</v>
      </c>
      <c r="BE238" s="188">
        <f t="shared" si="4"/>
        <v>0</v>
      </c>
      <c r="BF238" s="188">
        <f t="shared" si="5"/>
        <v>0</v>
      </c>
      <c r="BG238" s="188">
        <f t="shared" si="6"/>
        <v>0</v>
      </c>
      <c r="BH238" s="188">
        <f t="shared" si="7"/>
        <v>0</v>
      </c>
      <c r="BI238" s="188">
        <f t="shared" si="8"/>
        <v>0</v>
      </c>
      <c r="BJ238" s="18" t="s">
        <v>21</v>
      </c>
      <c r="BK238" s="188">
        <f t="shared" si="9"/>
        <v>0</v>
      </c>
      <c r="BL238" s="18" t="s">
        <v>307</v>
      </c>
      <c r="BM238" s="187" t="s">
        <v>506</v>
      </c>
    </row>
    <row r="239" spans="1:65" s="2" customFormat="1" ht="14.45" customHeight="1">
      <c r="A239" s="36"/>
      <c r="B239" s="37"/>
      <c r="C239" s="176" t="s">
        <v>507</v>
      </c>
      <c r="D239" s="176" t="s">
        <v>145</v>
      </c>
      <c r="E239" s="177" t="s">
        <v>508</v>
      </c>
      <c r="F239" s="178" t="s">
        <v>509</v>
      </c>
      <c r="G239" s="179" t="s">
        <v>236</v>
      </c>
      <c r="H239" s="180">
        <v>2.29</v>
      </c>
      <c r="I239" s="181"/>
      <c r="J239" s="182">
        <f t="shared" si="0"/>
        <v>0</v>
      </c>
      <c r="K239" s="178" t="s">
        <v>149</v>
      </c>
      <c r="L239" s="41"/>
      <c r="M239" s="183" t="s">
        <v>35</v>
      </c>
      <c r="N239" s="184" t="s">
        <v>51</v>
      </c>
      <c r="O239" s="66"/>
      <c r="P239" s="185">
        <f t="shared" si="1"/>
        <v>0</v>
      </c>
      <c r="Q239" s="185">
        <v>0</v>
      </c>
      <c r="R239" s="185">
        <f t="shared" si="2"/>
        <v>0</v>
      </c>
      <c r="S239" s="185">
        <v>0</v>
      </c>
      <c r="T239" s="186">
        <f t="shared" si="3"/>
        <v>0</v>
      </c>
      <c r="U239" s="36"/>
      <c r="V239" s="36"/>
      <c r="W239" s="36"/>
      <c r="X239" s="36"/>
      <c r="Y239" s="36"/>
      <c r="Z239" s="36"/>
      <c r="AA239" s="36"/>
      <c r="AB239" s="36"/>
      <c r="AC239" s="36"/>
      <c r="AD239" s="36"/>
      <c r="AE239" s="36"/>
      <c r="AR239" s="187" t="s">
        <v>307</v>
      </c>
      <c r="AT239" s="187" t="s">
        <v>145</v>
      </c>
      <c r="AU239" s="187" t="s">
        <v>21</v>
      </c>
      <c r="AY239" s="18" t="s">
        <v>142</v>
      </c>
      <c r="BE239" s="188">
        <f t="shared" si="4"/>
        <v>0</v>
      </c>
      <c r="BF239" s="188">
        <f t="shared" si="5"/>
        <v>0</v>
      </c>
      <c r="BG239" s="188">
        <f t="shared" si="6"/>
        <v>0</v>
      </c>
      <c r="BH239" s="188">
        <f t="shared" si="7"/>
        <v>0</v>
      </c>
      <c r="BI239" s="188">
        <f t="shared" si="8"/>
        <v>0</v>
      </c>
      <c r="BJ239" s="18" t="s">
        <v>21</v>
      </c>
      <c r="BK239" s="188">
        <f t="shared" si="9"/>
        <v>0</v>
      </c>
      <c r="BL239" s="18" t="s">
        <v>307</v>
      </c>
      <c r="BM239" s="187" t="s">
        <v>510</v>
      </c>
    </row>
    <row r="240" spans="1:65" s="2" customFormat="1" ht="24.2" customHeight="1">
      <c r="A240" s="36"/>
      <c r="B240" s="37"/>
      <c r="C240" s="176" t="s">
        <v>511</v>
      </c>
      <c r="D240" s="176" t="s">
        <v>145</v>
      </c>
      <c r="E240" s="177" t="s">
        <v>512</v>
      </c>
      <c r="F240" s="178" t="s">
        <v>513</v>
      </c>
      <c r="G240" s="179" t="s">
        <v>236</v>
      </c>
      <c r="H240" s="180">
        <v>0.16600000000000001</v>
      </c>
      <c r="I240" s="181"/>
      <c r="J240" s="182">
        <f t="shared" si="0"/>
        <v>0</v>
      </c>
      <c r="K240" s="178" t="s">
        <v>149</v>
      </c>
      <c r="L240" s="41"/>
      <c r="M240" s="183" t="s">
        <v>35</v>
      </c>
      <c r="N240" s="184" t="s">
        <v>51</v>
      </c>
      <c r="O240" s="66"/>
      <c r="P240" s="185">
        <f t="shared" si="1"/>
        <v>0</v>
      </c>
      <c r="Q240" s="185">
        <v>0</v>
      </c>
      <c r="R240" s="185">
        <f t="shared" si="2"/>
        <v>0</v>
      </c>
      <c r="S240" s="185">
        <v>0</v>
      </c>
      <c r="T240" s="186">
        <f t="shared" si="3"/>
        <v>0</v>
      </c>
      <c r="U240" s="36"/>
      <c r="V240" s="36"/>
      <c r="W240" s="36"/>
      <c r="X240" s="36"/>
      <c r="Y240" s="36"/>
      <c r="Z240" s="36"/>
      <c r="AA240" s="36"/>
      <c r="AB240" s="36"/>
      <c r="AC240" s="36"/>
      <c r="AD240" s="36"/>
      <c r="AE240" s="36"/>
      <c r="AR240" s="187" t="s">
        <v>307</v>
      </c>
      <c r="AT240" s="187" t="s">
        <v>145</v>
      </c>
      <c r="AU240" s="187" t="s">
        <v>21</v>
      </c>
      <c r="AY240" s="18" t="s">
        <v>142</v>
      </c>
      <c r="BE240" s="188">
        <f t="shared" si="4"/>
        <v>0</v>
      </c>
      <c r="BF240" s="188">
        <f t="shared" si="5"/>
        <v>0</v>
      </c>
      <c r="BG240" s="188">
        <f t="shared" si="6"/>
        <v>0</v>
      </c>
      <c r="BH240" s="188">
        <f t="shared" si="7"/>
        <v>0</v>
      </c>
      <c r="BI240" s="188">
        <f t="shared" si="8"/>
        <v>0</v>
      </c>
      <c r="BJ240" s="18" t="s">
        <v>21</v>
      </c>
      <c r="BK240" s="188">
        <f t="shared" si="9"/>
        <v>0</v>
      </c>
      <c r="BL240" s="18" t="s">
        <v>307</v>
      </c>
      <c r="BM240" s="187" t="s">
        <v>514</v>
      </c>
    </row>
    <row r="241" spans="1:65" s="2" customFormat="1" ht="58.5">
      <c r="A241" s="36"/>
      <c r="B241" s="37"/>
      <c r="C241" s="38"/>
      <c r="D241" s="196" t="s">
        <v>238</v>
      </c>
      <c r="E241" s="38"/>
      <c r="F241" s="217" t="s">
        <v>515</v>
      </c>
      <c r="G241" s="38"/>
      <c r="H241" s="38"/>
      <c r="I241" s="218"/>
      <c r="J241" s="38"/>
      <c r="K241" s="38"/>
      <c r="L241" s="41"/>
      <c r="M241" s="219"/>
      <c r="N241" s="220"/>
      <c r="O241" s="66"/>
      <c r="P241" s="66"/>
      <c r="Q241" s="66"/>
      <c r="R241" s="66"/>
      <c r="S241" s="66"/>
      <c r="T241" s="67"/>
      <c r="U241" s="36"/>
      <c r="V241" s="36"/>
      <c r="W241" s="36"/>
      <c r="X241" s="36"/>
      <c r="Y241" s="36"/>
      <c r="Z241" s="36"/>
      <c r="AA241" s="36"/>
      <c r="AB241" s="36"/>
      <c r="AC241" s="36"/>
      <c r="AD241" s="36"/>
      <c r="AE241" s="36"/>
      <c r="AT241" s="18" t="s">
        <v>238</v>
      </c>
      <c r="AU241" s="18" t="s">
        <v>21</v>
      </c>
    </row>
    <row r="242" spans="1:65" s="12" customFormat="1" ht="25.9" customHeight="1">
      <c r="B242" s="160"/>
      <c r="C242" s="161"/>
      <c r="D242" s="162" t="s">
        <v>79</v>
      </c>
      <c r="E242" s="163" t="s">
        <v>516</v>
      </c>
      <c r="F242" s="163" t="s">
        <v>517</v>
      </c>
      <c r="G242" s="161"/>
      <c r="H242" s="161"/>
      <c r="I242" s="164"/>
      <c r="J242" s="165">
        <f>BK242</f>
        <v>0</v>
      </c>
      <c r="K242" s="161"/>
      <c r="L242" s="166"/>
      <c r="M242" s="167"/>
      <c r="N242" s="168"/>
      <c r="O242" s="168"/>
      <c r="P242" s="169">
        <f>P243+P263+P274+P283+P308+P317+P328</f>
        <v>0</v>
      </c>
      <c r="Q242" s="168"/>
      <c r="R242" s="169">
        <f>R243+R263+R274+R283+R308+R317+R328</f>
        <v>9.0871391999999993</v>
      </c>
      <c r="S242" s="168"/>
      <c r="T242" s="170">
        <f>T243+T263+T274+T283+T308+T317+T328</f>
        <v>6.2880000000000003</v>
      </c>
      <c r="AR242" s="171" t="s">
        <v>89</v>
      </c>
      <c r="AT242" s="172" t="s">
        <v>79</v>
      </c>
      <c r="AU242" s="172" t="s">
        <v>80</v>
      </c>
      <c r="AY242" s="171" t="s">
        <v>142</v>
      </c>
      <c r="BK242" s="173">
        <f>BK243+BK263+BK274+BK283+BK308+BK317+BK328</f>
        <v>0</v>
      </c>
    </row>
    <row r="243" spans="1:65" s="12" customFormat="1" ht="22.9" customHeight="1">
      <c r="B243" s="160"/>
      <c r="C243" s="161"/>
      <c r="D243" s="162" t="s">
        <v>79</v>
      </c>
      <c r="E243" s="174" t="s">
        <v>518</v>
      </c>
      <c r="F243" s="174" t="s">
        <v>519</v>
      </c>
      <c r="G243" s="161"/>
      <c r="H243" s="161"/>
      <c r="I243" s="164"/>
      <c r="J243" s="175">
        <f>BK243</f>
        <v>0</v>
      </c>
      <c r="K243" s="161"/>
      <c r="L243" s="166"/>
      <c r="M243" s="167"/>
      <c r="N243" s="168"/>
      <c r="O243" s="168"/>
      <c r="P243" s="169">
        <f>SUM(P244:P262)</f>
        <v>0</v>
      </c>
      <c r="Q243" s="168"/>
      <c r="R243" s="169">
        <f>SUM(R244:R262)</f>
        <v>2.4269119999999997</v>
      </c>
      <c r="S243" s="168"/>
      <c r="T243" s="170">
        <f>SUM(T244:T262)</f>
        <v>6.2880000000000003</v>
      </c>
      <c r="AR243" s="171" t="s">
        <v>89</v>
      </c>
      <c r="AT243" s="172" t="s">
        <v>79</v>
      </c>
      <c r="AU243" s="172" t="s">
        <v>21</v>
      </c>
      <c r="AY243" s="171" t="s">
        <v>142</v>
      </c>
      <c r="BK243" s="173">
        <f>SUM(BK244:BK262)</f>
        <v>0</v>
      </c>
    </row>
    <row r="244" spans="1:65" s="2" customFormat="1" ht="24.2" customHeight="1">
      <c r="A244" s="36"/>
      <c r="B244" s="37"/>
      <c r="C244" s="176" t="s">
        <v>520</v>
      </c>
      <c r="D244" s="176" t="s">
        <v>145</v>
      </c>
      <c r="E244" s="177" t="s">
        <v>521</v>
      </c>
      <c r="F244" s="178" t="s">
        <v>522</v>
      </c>
      <c r="G244" s="179" t="s">
        <v>256</v>
      </c>
      <c r="H244" s="180">
        <v>262</v>
      </c>
      <c r="I244" s="181"/>
      <c r="J244" s="182">
        <f>ROUND(I244*H244,2)</f>
        <v>0</v>
      </c>
      <c r="K244" s="178" t="s">
        <v>149</v>
      </c>
      <c r="L244" s="41"/>
      <c r="M244" s="183" t="s">
        <v>35</v>
      </c>
      <c r="N244" s="184" t="s">
        <v>51</v>
      </c>
      <c r="O244" s="66"/>
      <c r="P244" s="185">
        <f>O244*H244</f>
        <v>0</v>
      </c>
      <c r="Q244" s="185">
        <v>0</v>
      </c>
      <c r="R244" s="185">
        <f>Q244*H244</f>
        <v>0</v>
      </c>
      <c r="S244" s="185">
        <v>0</v>
      </c>
      <c r="T244" s="186">
        <f>S244*H244</f>
        <v>0</v>
      </c>
      <c r="U244" s="36"/>
      <c r="V244" s="36"/>
      <c r="W244" s="36"/>
      <c r="X244" s="36"/>
      <c r="Y244" s="36"/>
      <c r="Z244" s="36"/>
      <c r="AA244" s="36"/>
      <c r="AB244" s="36"/>
      <c r="AC244" s="36"/>
      <c r="AD244" s="36"/>
      <c r="AE244" s="36"/>
      <c r="AR244" s="187" t="s">
        <v>307</v>
      </c>
      <c r="AT244" s="187" t="s">
        <v>145</v>
      </c>
      <c r="AU244" s="187" t="s">
        <v>89</v>
      </c>
      <c r="AY244" s="18" t="s">
        <v>142</v>
      </c>
      <c r="BE244" s="188">
        <f>IF(N244="základní",J244,0)</f>
        <v>0</v>
      </c>
      <c r="BF244" s="188">
        <f>IF(N244="snížená",J244,0)</f>
        <v>0</v>
      </c>
      <c r="BG244" s="188">
        <f>IF(N244="zákl. přenesená",J244,0)</f>
        <v>0</v>
      </c>
      <c r="BH244" s="188">
        <f>IF(N244="sníž. přenesená",J244,0)</f>
        <v>0</v>
      </c>
      <c r="BI244" s="188">
        <f>IF(N244="nulová",J244,0)</f>
        <v>0</v>
      </c>
      <c r="BJ244" s="18" t="s">
        <v>21</v>
      </c>
      <c r="BK244" s="188">
        <f>ROUND(I244*H244,2)</f>
        <v>0</v>
      </c>
      <c r="BL244" s="18" t="s">
        <v>307</v>
      </c>
      <c r="BM244" s="187" t="s">
        <v>523</v>
      </c>
    </row>
    <row r="245" spans="1:65" s="2" customFormat="1" ht="68.25">
      <c r="A245" s="36"/>
      <c r="B245" s="37"/>
      <c r="C245" s="38"/>
      <c r="D245" s="196" t="s">
        <v>238</v>
      </c>
      <c r="E245" s="38"/>
      <c r="F245" s="217" t="s">
        <v>524</v>
      </c>
      <c r="G245" s="38"/>
      <c r="H245" s="38"/>
      <c r="I245" s="218"/>
      <c r="J245" s="38"/>
      <c r="K245" s="38"/>
      <c r="L245" s="41"/>
      <c r="M245" s="219"/>
      <c r="N245" s="220"/>
      <c r="O245" s="66"/>
      <c r="P245" s="66"/>
      <c r="Q245" s="66"/>
      <c r="R245" s="66"/>
      <c r="S245" s="66"/>
      <c r="T245" s="67"/>
      <c r="U245" s="36"/>
      <c r="V245" s="36"/>
      <c r="W245" s="36"/>
      <c r="X245" s="36"/>
      <c r="Y245" s="36"/>
      <c r="Z245" s="36"/>
      <c r="AA245" s="36"/>
      <c r="AB245" s="36"/>
      <c r="AC245" s="36"/>
      <c r="AD245" s="36"/>
      <c r="AE245" s="36"/>
      <c r="AT245" s="18" t="s">
        <v>238</v>
      </c>
      <c r="AU245" s="18" t="s">
        <v>89</v>
      </c>
    </row>
    <row r="246" spans="1:65" s="2" customFormat="1" ht="14.45" customHeight="1">
      <c r="A246" s="36"/>
      <c r="B246" s="37"/>
      <c r="C246" s="221" t="s">
        <v>525</v>
      </c>
      <c r="D246" s="221" t="s">
        <v>240</v>
      </c>
      <c r="E246" s="222" t="s">
        <v>526</v>
      </c>
      <c r="F246" s="223" t="s">
        <v>527</v>
      </c>
      <c r="G246" s="224" t="s">
        <v>256</v>
      </c>
      <c r="H246" s="225">
        <v>275.10000000000002</v>
      </c>
      <c r="I246" s="226"/>
      <c r="J246" s="227">
        <f>ROUND(I246*H246,2)</f>
        <v>0</v>
      </c>
      <c r="K246" s="223" t="s">
        <v>149</v>
      </c>
      <c r="L246" s="228"/>
      <c r="M246" s="229" t="s">
        <v>35</v>
      </c>
      <c r="N246" s="230" t="s">
        <v>51</v>
      </c>
      <c r="O246" s="66"/>
      <c r="P246" s="185">
        <f>O246*H246</f>
        <v>0</v>
      </c>
      <c r="Q246" s="185">
        <v>2.6199999999999999E-3</v>
      </c>
      <c r="R246" s="185">
        <f>Q246*H246</f>
        <v>0.72076200000000001</v>
      </c>
      <c r="S246" s="185">
        <v>0</v>
      </c>
      <c r="T246" s="186">
        <f>S246*H246</f>
        <v>0</v>
      </c>
      <c r="U246" s="36"/>
      <c r="V246" s="36"/>
      <c r="W246" s="36"/>
      <c r="X246" s="36"/>
      <c r="Y246" s="36"/>
      <c r="Z246" s="36"/>
      <c r="AA246" s="36"/>
      <c r="AB246" s="36"/>
      <c r="AC246" s="36"/>
      <c r="AD246" s="36"/>
      <c r="AE246" s="36"/>
      <c r="AR246" s="187" t="s">
        <v>386</v>
      </c>
      <c r="AT246" s="187" t="s">
        <v>240</v>
      </c>
      <c r="AU246" s="187" t="s">
        <v>89</v>
      </c>
      <c r="AY246" s="18" t="s">
        <v>142</v>
      </c>
      <c r="BE246" s="188">
        <f>IF(N246="základní",J246,0)</f>
        <v>0</v>
      </c>
      <c r="BF246" s="188">
        <f>IF(N246="snížená",J246,0)</f>
        <v>0</v>
      </c>
      <c r="BG246" s="188">
        <f>IF(N246="zákl. přenesená",J246,0)</f>
        <v>0</v>
      </c>
      <c r="BH246" s="188">
        <f>IF(N246="sníž. přenesená",J246,0)</f>
        <v>0</v>
      </c>
      <c r="BI246" s="188">
        <f>IF(N246="nulová",J246,0)</f>
        <v>0</v>
      </c>
      <c r="BJ246" s="18" t="s">
        <v>21</v>
      </c>
      <c r="BK246" s="188">
        <f>ROUND(I246*H246,2)</f>
        <v>0</v>
      </c>
      <c r="BL246" s="18" t="s">
        <v>307</v>
      </c>
      <c r="BM246" s="187" t="s">
        <v>528</v>
      </c>
    </row>
    <row r="247" spans="1:65" s="13" customFormat="1" ht="11.25">
      <c r="B247" s="194"/>
      <c r="C247" s="195"/>
      <c r="D247" s="196" t="s">
        <v>231</v>
      </c>
      <c r="E247" s="195"/>
      <c r="F247" s="198" t="s">
        <v>529</v>
      </c>
      <c r="G247" s="195"/>
      <c r="H247" s="199">
        <v>275.10000000000002</v>
      </c>
      <c r="I247" s="200"/>
      <c r="J247" s="195"/>
      <c r="K247" s="195"/>
      <c r="L247" s="201"/>
      <c r="M247" s="202"/>
      <c r="N247" s="203"/>
      <c r="O247" s="203"/>
      <c r="P247" s="203"/>
      <c r="Q247" s="203"/>
      <c r="R247" s="203"/>
      <c r="S247" s="203"/>
      <c r="T247" s="204"/>
      <c r="AT247" s="205" t="s">
        <v>231</v>
      </c>
      <c r="AU247" s="205" t="s">
        <v>89</v>
      </c>
      <c r="AV247" s="13" t="s">
        <v>89</v>
      </c>
      <c r="AW247" s="13" t="s">
        <v>4</v>
      </c>
      <c r="AX247" s="13" t="s">
        <v>21</v>
      </c>
      <c r="AY247" s="205" t="s">
        <v>142</v>
      </c>
    </row>
    <row r="248" spans="1:65" s="2" customFormat="1" ht="24.2" customHeight="1">
      <c r="A248" s="36"/>
      <c r="B248" s="37"/>
      <c r="C248" s="176" t="s">
        <v>530</v>
      </c>
      <c r="D248" s="176" t="s">
        <v>145</v>
      </c>
      <c r="E248" s="177" t="s">
        <v>531</v>
      </c>
      <c r="F248" s="178" t="s">
        <v>532</v>
      </c>
      <c r="G248" s="179" t="s">
        <v>256</v>
      </c>
      <c r="H248" s="180">
        <v>262</v>
      </c>
      <c r="I248" s="181"/>
      <c r="J248" s="182">
        <f>ROUND(I248*H248,2)</f>
        <v>0</v>
      </c>
      <c r="K248" s="178" t="s">
        <v>149</v>
      </c>
      <c r="L248" s="41"/>
      <c r="M248" s="183" t="s">
        <v>35</v>
      </c>
      <c r="N248" s="184" t="s">
        <v>51</v>
      </c>
      <c r="O248" s="66"/>
      <c r="P248" s="185">
        <f>O248*H248</f>
        <v>0</v>
      </c>
      <c r="Q248" s="185">
        <v>0</v>
      </c>
      <c r="R248" s="185">
        <f>Q248*H248</f>
        <v>0</v>
      </c>
      <c r="S248" s="185">
        <v>0</v>
      </c>
      <c r="T248" s="186">
        <f>S248*H248</f>
        <v>0</v>
      </c>
      <c r="U248" s="36"/>
      <c r="V248" s="36"/>
      <c r="W248" s="36"/>
      <c r="X248" s="36"/>
      <c r="Y248" s="36"/>
      <c r="Z248" s="36"/>
      <c r="AA248" s="36"/>
      <c r="AB248" s="36"/>
      <c r="AC248" s="36"/>
      <c r="AD248" s="36"/>
      <c r="AE248" s="36"/>
      <c r="AR248" s="187" t="s">
        <v>307</v>
      </c>
      <c r="AT248" s="187" t="s">
        <v>145</v>
      </c>
      <c r="AU248" s="187" t="s">
        <v>89</v>
      </c>
      <c r="AY248" s="18" t="s">
        <v>142</v>
      </c>
      <c r="BE248" s="188">
        <f>IF(N248="základní",J248,0)</f>
        <v>0</v>
      </c>
      <c r="BF248" s="188">
        <f>IF(N248="snížená",J248,0)</f>
        <v>0</v>
      </c>
      <c r="BG248" s="188">
        <f>IF(N248="zákl. přenesená",J248,0)</f>
        <v>0</v>
      </c>
      <c r="BH248" s="188">
        <f>IF(N248="sníž. přenesená",J248,0)</f>
        <v>0</v>
      </c>
      <c r="BI248" s="188">
        <f>IF(N248="nulová",J248,0)</f>
        <v>0</v>
      </c>
      <c r="BJ248" s="18" t="s">
        <v>21</v>
      </c>
      <c r="BK248" s="188">
        <f>ROUND(I248*H248,2)</f>
        <v>0</v>
      </c>
      <c r="BL248" s="18" t="s">
        <v>307</v>
      </c>
      <c r="BM248" s="187" t="s">
        <v>533</v>
      </c>
    </row>
    <row r="249" spans="1:65" s="2" customFormat="1" ht="68.25">
      <c r="A249" s="36"/>
      <c r="B249" s="37"/>
      <c r="C249" s="38"/>
      <c r="D249" s="196" t="s">
        <v>238</v>
      </c>
      <c r="E249" s="38"/>
      <c r="F249" s="217" t="s">
        <v>524</v>
      </c>
      <c r="G249" s="38"/>
      <c r="H249" s="38"/>
      <c r="I249" s="218"/>
      <c r="J249" s="38"/>
      <c r="K249" s="38"/>
      <c r="L249" s="41"/>
      <c r="M249" s="219"/>
      <c r="N249" s="220"/>
      <c r="O249" s="66"/>
      <c r="P249" s="66"/>
      <c r="Q249" s="66"/>
      <c r="R249" s="66"/>
      <c r="S249" s="66"/>
      <c r="T249" s="67"/>
      <c r="U249" s="36"/>
      <c r="V249" s="36"/>
      <c r="W249" s="36"/>
      <c r="X249" s="36"/>
      <c r="Y249" s="36"/>
      <c r="Z249" s="36"/>
      <c r="AA249" s="36"/>
      <c r="AB249" s="36"/>
      <c r="AC249" s="36"/>
      <c r="AD249" s="36"/>
      <c r="AE249" s="36"/>
      <c r="AT249" s="18" t="s">
        <v>238</v>
      </c>
      <c r="AU249" s="18" t="s">
        <v>89</v>
      </c>
    </row>
    <row r="250" spans="1:65" s="2" customFormat="1" ht="14.45" customHeight="1">
      <c r="A250" s="36"/>
      <c r="B250" s="37"/>
      <c r="C250" s="221" t="s">
        <v>534</v>
      </c>
      <c r="D250" s="221" t="s">
        <v>240</v>
      </c>
      <c r="E250" s="222" t="s">
        <v>535</v>
      </c>
      <c r="F250" s="223" t="s">
        <v>536</v>
      </c>
      <c r="G250" s="224" t="s">
        <v>256</v>
      </c>
      <c r="H250" s="225">
        <v>275.10000000000002</v>
      </c>
      <c r="I250" s="226"/>
      <c r="J250" s="227">
        <f>ROUND(I250*H250,2)</f>
        <v>0</v>
      </c>
      <c r="K250" s="223" t="s">
        <v>149</v>
      </c>
      <c r="L250" s="228"/>
      <c r="M250" s="229" t="s">
        <v>35</v>
      </c>
      <c r="N250" s="230" t="s">
        <v>51</v>
      </c>
      <c r="O250" s="66"/>
      <c r="P250" s="185">
        <f>O250*H250</f>
        <v>0</v>
      </c>
      <c r="Q250" s="185">
        <v>3.5999999999999999E-3</v>
      </c>
      <c r="R250" s="185">
        <f>Q250*H250</f>
        <v>0.99036000000000002</v>
      </c>
      <c r="S250" s="185">
        <v>0</v>
      </c>
      <c r="T250" s="186">
        <f>S250*H250</f>
        <v>0</v>
      </c>
      <c r="U250" s="36"/>
      <c r="V250" s="36"/>
      <c r="W250" s="36"/>
      <c r="X250" s="36"/>
      <c r="Y250" s="36"/>
      <c r="Z250" s="36"/>
      <c r="AA250" s="36"/>
      <c r="AB250" s="36"/>
      <c r="AC250" s="36"/>
      <c r="AD250" s="36"/>
      <c r="AE250" s="36"/>
      <c r="AR250" s="187" t="s">
        <v>386</v>
      </c>
      <c r="AT250" s="187" t="s">
        <v>240</v>
      </c>
      <c r="AU250" s="187" t="s">
        <v>89</v>
      </c>
      <c r="AY250" s="18" t="s">
        <v>142</v>
      </c>
      <c r="BE250" s="188">
        <f>IF(N250="základní",J250,0)</f>
        <v>0</v>
      </c>
      <c r="BF250" s="188">
        <f>IF(N250="snížená",J250,0)</f>
        <v>0</v>
      </c>
      <c r="BG250" s="188">
        <f>IF(N250="zákl. přenesená",J250,0)</f>
        <v>0</v>
      </c>
      <c r="BH250" s="188">
        <f>IF(N250="sníž. přenesená",J250,0)</f>
        <v>0</v>
      </c>
      <c r="BI250" s="188">
        <f>IF(N250="nulová",J250,0)</f>
        <v>0</v>
      </c>
      <c r="BJ250" s="18" t="s">
        <v>21</v>
      </c>
      <c r="BK250" s="188">
        <f>ROUND(I250*H250,2)</f>
        <v>0</v>
      </c>
      <c r="BL250" s="18" t="s">
        <v>307</v>
      </c>
      <c r="BM250" s="187" t="s">
        <v>537</v>
      </c>
    </row>
    <row r="251" spans="1:65" s="13" customFormat="1" ht="11.25">
      <c r="B251" s="194"/>
      <c r="C251" s="195"/>
      <c r="D251" s="196" t="s">
        <v>231</v>
      </c>
      <c r="E251" s="195"/>
      <c r="F251" s="198" t="s">
        <v>529</v>
      </c>
      <c r="G251" s="195"/>
      <c r="H251" s="199">
        <v>275.10000000000002</v>
      </c>
      <c r="I251" s="200"/>
      <c r="J251" s="195"/>
      <c r="K251" s="195"/>
      <c r="L251" s="201"/>
      <c r="M251" s="202"/>
      <c r="N251" s="203"/>
      <c r="O251" s="203"/>
      <c r="P251" s="203"/>
      <c r="Q251" s="203"/>
      <c r="R251" s="203"/>
      <c r="S251" s="203"/>
      <c r="T251" s="204"/>
      <c r="AT251" s="205" t="s">
        <v>231</v>
      </c>
      <c r="AU251" s="205" t="s">
        <v>89</v>
      </c>
      <c r="AV251" s="13" t="s">
        <v>89</v>
      </c>
      <c r="AW251" s="13" t="s">
        <v>4</v>
      </c>
      <c r="AX251" s="13" t="s">
        <v>21</v>
      </c>
      <c r="AY251" s="205" t="s">
        <v>142</v>
      </c>
    </row>
    <row r="252" spans="1:65" s="2" customFormat="1" ht="24.2" customHeight="1">
      <c r="A252" s="36"/>
      <c r="B252" s="37"/>
      <c r="C252" s="176" t="s">
        <v>538</v>
      </c>
      <c r="D252" s="176" t="s">
        <v>145</v>
      </c>
      <c r="E252" s="177" t="s">
        <v>531</v>
      </c>
      <c r="F252" s="178" t="s">
        <v>532</v>
      </c>
      <c r="G252" s="179" t="s">
        <v>256</v>
      </c>
      <c r="H252" s="180">
        <v>262</v>
      </c>
      <c r="I252" s="181"/>
      <c r="J252" s="182">
        <f>ROUND(I252*H252,2)</f>
        <v>0</v>
      </c>
      <c r="K252" s="178" t="s">
        <v>149</v>
      </c>
      <c r="L252" s="41"/>
      <c r="M252" s="183" t="s">
        <v>35</v>
      </c>
      <c r="N252" s="184" t="s">
        <v>51</v>
      </c>
      <c r="O252" s="66"/>
      <c r="P252" s="185">
        <f>O252*H252</f>
        <v>0</v>
      </c>
      <c r="Q252" s="185">
        <v>0</v>
      </c>
      <c r="R252" s="185">
        <f>Q252*H252</f>
        <v>0</v>
      </c>
      <c r="S252" s="185">
        <v>0</v>
      </c>
      <c r="T252" s="186">
        <f>S252*H252</f>
        <v>0</v>
      </c>
      <c r="U252" s="36"/>
      <c r="V252" s="36"/>
      <c r="W252" s="36"/>
      <c r="X252" s="36"/>
      <c r="Y252" s="36"/>
      <c r="Z252" s="36"/>
      <c r="AA252" s="36"/>
      <c r="AB252" s="36"/>
      <c r="AC252" s="36"/>
      <c r="AD252" s="36"/>
      <c r="AE252" s="36"/>
      <c r="AR252" s="187" t="s">
        <v>307</v>
      </c>
      <c r="AT252" s="187" t="s">
        <v>145</v>
      </c>
      <c r="AU252" s="187" t="s">
        <v>89</v>
      </c>
      <c r="AY252" s="18" t="s">
        <v>142</v>
      </c>
      <c r="BE252" s="188">
        <f>IF(N252="základní",J252,0)</f>
        <v>0</v>
      </c>
      <c r="BF252" s="188">
        <f>IF(N252="snížená",J252,0)</f>
        <v>0</v>
      </c>
      <c r="BG252" s="188">
        <f>IF(N252="zákl. přenesená",J252,0)</f>
        <v>0</v>
      </c>
      <c r="BH252" s="188">
        <f>IF(N252="sníž. přenesená",J252,0)</f>
        <v>0</v>
      </c>
      <c r="BI252" s="188">
        <f>IF(N252="nulová",J252,0)</f>
        <v>0</v>
      </c>
      <c r="BJ252" s="18" t="s">
        <v>21</v>
      </c>
      <c r="BK252" s="188">
        <f>ROUND(I252*H252,2)</f>
        <v>0</v>
      </c>
      <c r="BL252" s="18" t="s">
        <v>307</v>
      </c>
      <c r="BM252" s="187" t="s">
        <v>539</v>
      </c>
    </row>
    <row r="253" spans="1:65" s="2" customFormat="1" ht="68.25">
      <c r="A253" s="36"/>
      <c r="B253" s="37"/>
      <c r="C253" s="38"/>
      <c r="D253" s="196" t="s">
        <v>238</v>
      </c>
      <c r="E253" s="38"/>
      <c r="F253" s="217" t="s">
        <v>524</v>
      </c>
      <c r="G253" s="38"/>
      <c r="H253" s="38"/>
      <c r="I253" s="218"/>
      <c r="J253" s="38"/>
      <c r="K253" s="38"/>
      <c r="L253" s="41"/>
      <c r="M253" s="219"/>
      <c r="N253" s="220"/>
      <c r="O253" s="66"/>
      <c r="P253" s="66"/>
      <c r="Q253" s="66"/>
      <c r="R253" s="66"/>
      <c r="S253" s="66"/>
      <c r="T253" s="67"/>
      <c r="U253" s="36"/>
      <c r="V253" s="36"/>
      <c r="W253" s="36"/>
      <c r="X253" s="36"/>
      <c r="Y253" s="36"/>
      <c r="Z253" s="36"/>
      <c r="AA253" s="36"/>
      <c r="AB253" s="36"/>
      <c r="AC253" s="36"/>
      <c r="AD253" s="36"/>
      <c r="AE253" s="36"/>
      <c r="AT253" s="18" t="s">
        <v>238</v>
      </c>
      <c r="AU253" s="18" t="s">
        <v>89</v>
      </c>
    </row>
    <row r="254" spans="1:65" s="2" customFormat="1" ht="14.45" customHeight="1">
      <c r="A254" s="36"/>
      <c r="B254" s="37"/>
      <c r="C254" s="221" t="s">
        <v>540</v>
      </c>
      <c r="D254" s="221" t="s">
        <v>240</v>
      </c>
      <c r="E254" s="222" t="s">
        <v>541</v>
      </c>
      <c r="F254" s="223" t="s">
        <v>542</v>
      </c>
      <c r="G254" s="224" t="s">
        <v>256</v>
      </c>
      <c r="H254" s="225">
        <v>275.10000000000002</v>
      </c>
      <c r="I254" s="226"/>
      <c r="J254" s="227">
        <f>ROUND(I254*H254,2)</f>
        <v>0</v>
      </c>
      <c r="K254" s="223" t="s">
        <v>149</v>
      </c>
      <c r="L254" s="228"/>
      <c r="M254" s="229" t="s">
        <v>35</v>
      </c>
      <c r="N254" s="230" t="s">
        <v>51</v>
      </c>
      <c r="O254" s="66"/>
      <c r="P254" s="185">
        <f>O254*H254</f>
        <v>0</v>
      </c>
      <c r="Q254" s="185">
        <v>2.3E-3</v>
      </c>
      <c r="R254" s="185">
        <f>Q254*H254</f>
        <v>0.63273000000000001</v>
      </c>
      <c r="S254" s="185">
        <v>0</v>
      </c>
      <c r="T254" s="186">
        <f>S254*H254</f>
        <v>0</v>
      </c>
      <c r="U254" s="36"/>
      <c r="V254" s="36"/>
      <c r="W254" s="36"/>
      <c r="X254" s="36"/>
      <c r="Y254" s="36"/>
      <c r="Z254" s="36"/>
      <c r="AA254" s="36"/>
      <c r="AB254" s="36"/>
      <c r="AC254" s="36"/>
      <c r="AD254" s="36"/>
      <c r="AE254" s="36"/>
      <c r="AR254" s="187" t="s">
        <v>386</v>
      </c>
      <c r="AT254" s="187" t="s">
        <v>240</v>
      </c>
      <c r="AU254" s="187" t="s">
        <v>89</v>
      </c>
      <c r="AY254" s="18" t="s">
        <v>142</v>
      </c>
      <c r="BE254" s="188">
        <f>IF(N254="základní",J254,0)</f>
        <v>0</v>
      </c>
      <c r="BF254" s="188">
        <f>IF(N254="snížená",J254,0)</f>
        <v>0</v>
      </c>
      <c r="BG254" s="188">
        <f>IF(N254="zákl. přenesená",J254,0)</f>
        <v>0</v>
      </c>
      <c r="BH254" s="188">
        <f>IF(N254="sníž. přenesená",J254,0)</f>
        <v>0</v>
      </c>
      <c r="BI254" s="188">
        <f>IF(N254="nulová",J254,0)</f>
        <v>0</v>
      </c>
      <c r="BJ254" s="18" t="s">
        <v>21</v>
      </c>
      <c r="BK254" s="188">
        <f>ROUND(I254*H254,2)</f>
        <v>0</v>
      </c>
      <c r="BL254" s="18" t="s">
        <v>307</v>
      </c>
      <c r="BM254" s="187" t="s">
        <v>543</v>
      </c>
    </row>
    <row r="255" spans="1:65" s="13" customFormat="1" ht="11.25">
      <c r="B255" s="194"/>
      <c r="C255" s="195"/>
      <c r="D255" s="196" t="s">
        <v>231</v>
      </c>
      <c r="E255" s="195"/>
      <c r="F255" s="198" t="s">
        <v>529</v>
      </c>
      <c r="G255" s="195"/>
      <c r="H255" s="199">
        <v>275.10000000000002</v>
      </c>
      <c r="I255" s="200"/>
      <c r="J255" s="195"/>
      <c r="K255" s="195"/>
      <c r="L255" s="201"/>
      <c r="M255" s="202"/>
      <c r="N255" s="203"/>
      <c r="O255" s="203"/>
      <c r="P255" s="203"/>
      <c r="Q255" s="203"/>
      <c r="R255" s="203"/>
      <c r="S255" s="203"/>
      <c r="T255" s="204"/>
      <c r="AT255" s="205" t="s">
        <v>231</v>
      </c>
      <c r="AU255" s="205" t="s">
        <v>89</v>
      </c>
      <c r="AV255" s="13" t="s">
        <v>89</v>
      </c>
      <c r="AW255" s="13" t="s">
        <v>4</v>
      </c>
      <c r="AX255" s="13" t="s">
        <v>21</v>
      </c>
      <c r="AY255" s="205" t="s">
        <v>142</v>
      </c>
    </row>
    <row r="256" spans="1:65" s="2" customFormat="1" ht="24.2" customHeight="1">
      <c r="A256" s="36"/>
      <c r="B256" s="37"/>
      <c r="C256" s="176" t="s">
        <v>544</v>
      </c>
      <c r="D256" s="176" t="s">
        <v>145</v>
      </c>
      <c r="E256" s="177" t="s">
        <v>545</v>
      </c>
      <c r="F256" s="178" t="s">
        <v>546</v>
      </c>
      <c r="G256" s="179" t="s">
        <v>256</v>
      </c>
      <c r="H256" s="180">
        <v>262</v>
      </c>
      <c r="I256" s="181"/>
      <c r="J256" s="182">
        <f>ROUND(I256*H256,2)</f>
        <v>0</v>
      </c>
      <c r="K256" s="178" t="s">
        <v>149</v>
      </c>
      <c r="L256" s="41"/>
      <c r="M256" s="183" t="s">
        <v>35</v>
      </c>
      <c r="N256" s="184" t="s">
        <v>51</v>
      </c>
      <c r="O256" s="66"/>
      <c r="P256" s="185">
        <f>O256*H256</f>
        <v>0</v>
      </c>
      <c r="Q256" s="185">
        <v>0</v>
      </c>
      <c r="R256" s="185">
        <f>Q256*H256</f>
        <v>0</v>
      </c>
      <c r="S256" s="185">
        <v>2.4E-2</v>
      </c>
      <c r="T256" s="186">
        <f>S256*H256</f>
        <v>6.2880000000000003</v>
      </c>
      <c r="U256" s="36"/>
      <c r="V256" s="36"/>
      <c r="W256" s="36"/>
      <c r="X256" s="36"/>
      <c r="Y256" s="36"/>
      <c r="Z256" s="36"/>
      <c r="AA256" s="36"/>
      <c r="AB256" s="36"/>
      <c r="AC256" s="36"/>
      <c r="AD256" s="36"/>
      <c r="AE256" s="36"/>
      <c r="AR256" s="187" t="s">
        <v>307</v>
      </c>
      <c r="AT256" s="187" t="s">
        <v>145</v>
      </c>
      <c r="AU256" s="187" t="s">
        <v>89</v>
      </c>
      <c r="AY256" s="18" t="s">
        <v>142</v>
      </c>
      <c r="BE256" s="188">
        <f>IF(N256="základní",J256,0)</f>
        <v>0</v>
      </c>
      <c r="BF256" s="188">
        <f>IF(N256="snížená",J256,0)</f>
        <v>0</v>
      </c>
      <c r="BG256" s="188">
        <f>IF(N256="zákl. přenesená",J256,0)</f>
        <v>0</v>
      </c>
      <c r="BH256" s="188">
        <f>IF(N256="sníž. přenesená",J256,0)</f>
        <v>0</v>
      </c>
      <c r="BI256" s="188">
        <f>IF(N256="nulová",J256,0)</f>
        <v>0</v>
      </c>
      <c r="BJ256" s="18" t="s">
        <v>21</v>
      </c>
      <c r="BK256" s="188">
        <f>ROUND(I256*H256,2)</f>
        <v>0</v>
      </c>
      <c r="BL256" s="18" t="s">
        <v>307</v>
      </c>
      <c r="BM256" s="187" t="s">
        <v>547</v>
      </c>
    </row>
    <row r="257" spans="1:65" s="2" customFormat="1" ht="58.5">
      <c r="A257" s="36"/>
      <c r="B257" s="37"/>
      <c r="C257" s="38"/>
      <c r="D257" s="196" t="s">
        <v>238</v>
      </c>
      <c r="E257" s="38"/>
      <c r="F257" s="217" t="s">
        <v>548</v>
      </c>
      <c r="G257" s="38"/>
      <c r="H257" s="38"/>
      <c r="I257" s="218"/>
      <c r="J257" s="38"/>
      <c r="K257" s="38"/>
      <c r="L257" s="41"/>
      <c r="M257" s="219"/>
      <c r="N257" s="220"/>
      <c r="O257" s="66"/>
      <c r="P257" s="66"/>
      <c r="Q257" s="66"/>
      <c r="R257" s="66"/>
      <c r="S257" s="66"/>
      <c r="T257" s="67"/>
      <c r="U257" s="36"/>
      <c r="V257" s="36"/>
      <c r="W257" s="36"/>
      <c r="X257" s="36"/>
      <c r="Y257" s="36"/>
      <c r="Z257" s="36"/>
      <c r="AA257" s="36"/>
      <c r="AB257" s="36"/>
      <c r="AC257" s="36"/>
      <c r="AD257" s="36"/>
      <c r="AE257" s="36"/>
      <c r="AT257" s="18" t="s">
        <v>238</v>
      </c>
      <c r="AU257" s="18" t="s">
        <v>89</v>
      </c>
    </row>
    <row r="258" spans="1:65" s="2" customFormat="1" ht="24.2" customHeight="1">
      <c r="A258" s="36"/>
      <c r="B258" s="37"/>
      <c r="C258" s="176" t="s">
        <v>549</v>
      </c>
      <c r="D258" s="176" t="s">
        <v>145</v>
      </c>
      <c r="E258" s="177" t="s">
        <v>550</v>
      </c>
      <c r="F258" s="178" t="s">
        <v>551</v>
      </c>
      <c r="G258" s="179" t="s">
        <v>294</v>
      </c>
      <c r="H258" s="180">
        <v>92</v>
      </c>
      <c r="I258" s="181"/>
      <c r="J258" s="182">
        <f>ROUND(I258*H258,2)</f>
        <v>0</v>
      </c>
      <c r="K258" s="178" t="s">
        <v>149</v>
      </c>
      <c r="L258" s="41"/>
      <c r="M258" s="183" t="s">
        <v>35</v>
      </c>
      <c r="N258" s="184" t="s">
        <v>51</v>
      </c>
      <c r="O258" s="66"/>
      <c r="P258" s="185">
        <f>O258*H258</f>
        <v>0</v>
      </c>
      <c r="Q258" s="185">
        <v>3.0000000000000001E-5</v>
      </c>
      <c r="R258" s="185">
        <f>Q258*H258</f>
        <v>2.7599999999999999E-3</v>
      </c>
      <c r="S258" s="185">
        <v>0</v>
      </c>
      <c r="T258" s="186">
        <f>S258*H258</f>
        <v>0</v>
      </c>
      <c r="U258" s="36"/>
      <c r="V258" s="36"/>
      <c r="W258" s="36"/>
      <c r="X258" s="36"/>
      <c r="Y258" s="36"/>
      <c r="Z258" s="36"/>
      <c r="AA258" s="36"/>
      <c r="AB258" s="36"/>
      <c r="AC258" s="36"/>
      <c r="AD258" s="36"/>
      <c r="AE258" s="36"/>
      <c r="AR258" s="187" t="s">
        <v>307</v>
      </c>
      <c r="AT258" s="187" t="s">
        <v>145</v>
      </c>
      <c r="AU258" s="187" t="s">
        <v>89</v>
      </c>
      <c r="AY258" s="18" t="s">
        <v>142</v>
      </c>
      <c r="BE258" s="188">
        <f>IF(N258="základní",J258,0)</f>
        <v>0</v>
      </c>
      <c r="BF258" s="188">
        <f>IF(N258="snížená",J258,0)</f>
        <v>0</v>
      </c>
      <c r="BG258" s="188">
        <f>IF(N258="zákl. přenesená",J258,0)</f>
        <v>0</v>
      </c>
      <c r="BH258" s="188">
        <f>IF(N258="sníž. přenesená",J258,0)</f>
        <v>0</v>
      </c>
      <c r="BI258" s="188">
        <f>IF(N258="nulová",J258,0)</f>
        <v>0</v>
      </c>
      <c r="BJ258" s="18" t="s">
        <v>21</v>
      </c>
      <c r="BK258" s="188">
        <f>ROUND(I258*H258,2)</f>
        <v>0</v>
      </c>
      <c r="BL258" s="18" t="s">
        <v>307</v>
      </c>
      <c r="BM258" s="187" t="s">
        <v>552</v>
      </c>
    </row>
    <row r="259" spans="1:65" s="2" customFormat="1" ht="14.45" customHeight="1">
      <c r="A259" s="36"/>
      <c r="B259" s="37"/>
      <c r="C259" s="221" t="s">
        <v>553</v>
      </c>
      <c r="D259" s="221" t="s">
        <v>240</v>
      </c>
      <c r="E259" s="222" t="s">
        <v>554</v>
      </c>
      <c r="F259" s="223" t="s">
        <v>555</v>
      </c>
      <c r="G259" s="224" t="s">
        <v>228</v>
      </c>
      <c r="H259" s="225">
        <v>0.14599999999999999</v>
      </c>
      <c r="I259" s="226"/>
      <c r="J259" s="227">
        <f>ROUND(I259*H259,2)</f>
        <v>0</v>
      </c>
      <c r="K259" s="223" t="s">
        <v>149</v>
      </c>
      <c r="L259" s="228"/>
      <c r="M259" s="229" t="s">
        <v>35</v>
      </c>
      <c r="N259" s="230" t="s">
        <v>51</v>
      </c>
      <c r="O259" s="66"/>
      <c r="P259" s="185">
        <f>O259*H259</f>
        <v>0</v>
      </c>
      <c r="Q259" s="185">
        <v>0.55000000000000004</v>
      </c>
      <c r="R259" s="185">
        <f>Q259*H259</f>
        <v>8.0299999999999996E-2</v>
      </c>
      <c r="S259" s="185">
        <v>0</v>
      </c>
      <c r="T259" s="186">
        <f>S259*H259</f>
        <v>0</v>
      </c>
      <c r="U259" s="36"/>
      <c r="V259" s="36"/>
      <c r="W259" s="36"/>
      <c r="X259" s="36"/>
      <c r="Y259" s="36"/>
      <c r="Z259" s="36"/>
      <c r="AA259" s="36"/>
      <c r="AB259" s="36"/>
      <c r="AC259" s="36"/>
      <c r="AD259" s="36"/>
      <c r="AE259" s="36"/>
      <c r="AR259" s="187" t="s">
        <v>386</v>
      </c>
      <c r="AT259" s="187" t="s">
        <v>240</v>
      </c>
      <c r="AU259" s="187" t="s">
        <v>89</v>
      </c>
      <c r="AY259" s="18" t="s">
        <v>142</v>
      </c>
      <c r="BE259" s="188">
        <f>IF(N259="základní",J259,0)</f>
        <v>0</v>
      </c>
      <c r="BF259" s="188">
        <f>IF(N259="snížená",J259,0)</f>
        <v>0</v>
      </c>
      <c r="BG259" s="188">
        <f>IF(N259="zákl. přenesená",J259,0)</f>
        <v>0</v>
      </c>
      <c r="BH259" s="188">
        <f>IF(N259="sníž. přenesená",J259,0)</f>
        <v>0</v>
      </c>
      <c r="BI259" s="188">
        <f>IF(N259="nulová",J259,0)</f>
        <v>0</v>
      </c>
      <c r="BJ259" s="18" t="s">
        <v>21</v>
      </c>
      <c r="BK259" s="188">
        <f>ROUND(I259*H259,2)</f>
        <v>0</v>
      </c>
      <c r="BL259" s="18" t="s">
        <v>307</v>
      </c>
      <c r="BM259" s="187" t="s">
        <v>556</v>
      </c>
    </row>
    <row r="260" spans="1:65" s="13" customFormat="1" ht="11.25">
      <c r="B260" s="194"/>
      <c r="C260" s="195"/>
      <c r="D260" s="196" t="s">
        <v>231</v>
      </c>
      <c r="E260" s="195"/>
      <c r="F260" s="198" t="s">
        <v>557</v>
      </c>
      <c r="G260" s="195"/>
      <c r="H260" s="199">
        <v>0.14599999999999999</v>
      </c>
      <c r="I260" s="200"/>
      <c r="J260" s="195"/>
      <c r="K260" s="195"/>
      <c r="L260" s="201"/>
      <c r="M260" s="202"/>
      <c r="N260" s="203"/>
      <c r="O260" s="203"/>
      <c r="P260" s="203"/>
      <c r="Q260" s="203"/>
      <c r="R260" s="203"/>
      <c r="S260" s="203"/>
      <c r="T260" s="204"/>
      <c r="AT260" s="205" t="s">
        <v>231</v>
      </c>
      <c r="AU260" s="205" t="s">
        <v>89</v>
      </c>
      <c r="AV260" s="13" t="s">
        <v>89</v>
      </c>
      <c r="AW260" s="13" t="s">
        <v>4</v>
      </c>
      <c r="AX260" s="13" t="s">
        <v>21</v>
      </c>
      <c r="AY260" s="205" t="s">
        <v>142</v>
      </c>
    </row>
    <row r="261" spans="1:65" s="2" customFormat="1" ht="24.2" customHeight="1">
      <c r="A261" s="36"/>
      <c r="B261" s="37"/>
      <c r="C261" s="176" t="s">
        <v>558</v>
      </c>
      <c r="D261" s="176" t="s">
        <v>145</v>
      </c>
      <c r="E261" s="177" t="s">
        <v>559</v>
      </c>
      <c r="F261" s="178" t="s">
        <v>560</v>
      </c>
      <c r="G261" s="179" t="s">
        <v>236</v>
      </c>
      <c r="H261" s="180">
        <v>2.427</v>
      </c>
      <c r="I261" s="181"/>
      <c r="J261" s="182">
        <f>ROUND(I261*H261,2)</f>
        <v>0</v>
      </c>
      <c r="K261" s="178" t="s">
        <v>149</v>
      </c>
      <c r="L261" s="41"/>
      <c r="M261" s="183" t="s">
        <v>35</v>
      </c>
      <c r="N261" s="184" t="s">
        <v>51</v>
      </c>
      <c r="O261" s="66"/>
      <c r="P261" s="185">
        <f>O261*H261</f>
        <v>0</v>
      </c>
      <c r="Q261" s="185">
        <v>0</v>
      </c>
      <c r="R261" s="185">
        <f>Q261*H261</f>
        <v>0</v>
      </c>
      <c r="S261" s="185">
        <v>0</v>
      </c>
      <c r="T261" s="186">
        <f>S261*H261</f>
        <v>0</v>
      </c>
      <c r="U261" s="36"/>
      <c r="V261" s="36"/>
      <c r="W261" s="36"/>
      <c r="X261" s="36"/>
      <c r="Y261" s="36"/>
      <c r="Z261" s="36"/>
      <c r="AA261" s="36"/>
      <c r="AB261" s="36"/>
      <c r="AC261" s="36"/>
      <c r="AD261" s="36"/>
      <c r="AE261" s="36"/>
      <c r="AR261" s="187" t="s">
        <v>307</v>
      </c>
      <c r="AT261" s="187" t="s">
        <v>145</v>
      </c>
      <c r="AU261" s="187" t="s">
        <v>89</v>
      </c>
      <c r="AY261" s="18" t="s">
        <v>142</v>
      </c>
      <c r="BE261" s="188">
        <f>IF(N261="základní",J261,0)</f>
        <v>0</v>
      </c>
      <c r="BF261" s="188">
        <f>IF(N261="snížená",J261,0)</f>
        <v>0</v>
      </c>
      <c r="BG261" s="188">
        <f>IF(N261="zákl. přenesená",J261,0)</f>
        <v>0</v>
      </c>
      <c r="BH261" s="188">
        <f>IF(N261="sníž. přenesená",J261,0)</f>
        <v>0</v>
      </c>
      <c r="BI261" s="188">
        <f>IF(N261="nulová",J261,0)</f>
        <v>0</v>
      </c>
      <c r="BJ261" s="18" t="s">
        <v>21</v>
      </c>
      <c r="BK261" s="188">
        <f>ROUND(I261*H261,2)</f>
        <v>0</v>
      </c>
      <c r="BL261" s="18" t="s">
        <v>307</v>
      </c>
      <c r="BM261" s="187" t="s">
        <v>561</v>
      </c>
    </row>
    <row r="262" spans="1:65" s="2" customFormat="1" ht="78">
      <c r="A262" s="36"/>
      <c r="B262" s="37"/>
      <c r="C262" s="38"/>
      <c r="D262" s="196" t="s">
        <v>238</v>
      </c>
      <c r="E262" s="38"/>
      <c r="F262" s="217" t="s">
        <v>562</v>
      </c>
      <c r="G262" s="38"/>
      <c r="H262" s="38"/>
      <c r="I262" s="218"/>
      <c r="J262" s="38"/>
      <c r="K262" s="38"/>
      <c r="L262" s="41"/>
      <c r="M262" s="219"/>
      <c r="N262" s="220"/>
      <c r="O262" s="66"/>
      <c r="P262" s="66"/>
      <c r="Q262" s="66"/>
      <c r="R262" s="66"/>
      <c r="S262" s="66"/>
      <c r="T262" s="67"/>
      <c r="U262" s="36"/>
      <c r="V262" s="36"/>
      <c r="W262" s="36"/>
      <c r="X262" s="36"/>
      <c r="Y262" s="36"/>
      <c r="Z262" s="36"/>
      <c r="AA262" s="36"/>
      <c r="AB262" s="36"/>
      <c r="AC262" s="36"/>
      <c r="AD262" s="36"/>
      <c r="AE262" s="36"/>
      <c r="AT262" s="18" t="s">
        <v>238</v>
      </c>
      <c r="AU262" s="18" t="s">
        <v>89</v>
      </c>
    </row>
    <row r="263" spans="1:65" s="12" customFormat="1" ht="22.9" customHeight="1">
      <c r="B263" s="160"/>
      <c r="C263" s="161"/>
      <c r="D263" s="162" t="s">
        <v>79</v>
      </c>
      <c r="E263" s="174" t="s">
        <v>563</v>
      </c>
      <c r="F263" s="174" t="s">
        <v>564</v>
      </c>
      <c r="G263" s="161"/>
      <c r="H263" s="161"/>
      <c r="I263" s="164"/>
      <c r="J263" s="175">
        <f>BK263</f>
        <v>0</v>
      </c>
      <c r="K263" s="161"/>
      <c r="L263" s="166"/>
      <c r="M263" s="167"/>
      <c r="N263" s="168"/>
      <c r="O263" s="168"/>
      <c r="P263" s="169">
        <f>SUM(P264:P273)</f>
        <v>0</v>
      </c>
      <c r="Q263" s="168"/>
      <c r="R263" s="169">
        <f>SUM(R264:R273)</f>
        <v>3.0184000000000002</v>
      </c>
      <c r="S263" s="168"/>
      <c r="T263" s="170">
        <f>SUM(T264:T273)</f>
        <v>0</v>
      </c>
      <c r="AR263" s="171" t="s">
        <v>89</v>
      </c>
      <c r="AT263" s="172" t="s">
        <v>79</v>
      </c>
      <c r="AU263" s="172" t="s">
        <v>21</v>
      </c>
      <c r="AY263" s="171" t="s">
        <v>142</v>
      </c>
      <c r="BK263" s="173">
        <f>SUM(BK264:BK273)</f>
        <v>0</v>
      </c>
    </row>
    <row r="264" spans="1:65" s="2" customFormat="1" ht="24.2" customHeight="1">
      <c r="A264" s="36"/>
      <c r="B264" s="37"/>
      <c r="C264" s="176" t="s">
        <v>565</v>
      </c>
      <c r="D264" s="176" t="s">
        <v>145</v>
      </c>
      <c r="E264" s="177" t="s">
        <v>566</v>
      </c>
      <c r="F264" s="178" t="s">
        <v>567</v>
      </c>
      <c r="G264" s="179" t="s">
        <v>294</v>
      </c>
      <c r="H264" s="180">
        <v>30</v>
      </c>
      <c r="I264" s="181"/>
      <c r="J264" s="182">
        <f>ROUND(I264*H264,2)</f>
        <v>0</v>
      </c>
      <c r="K264" s="178" t="s">
        <v>149</v>
      </c>
      <c r="L264" s="41"/>
      <c r="M264" s="183" t="s">
        <v>35</v>
      </c>
      <c r="N264" s="184" t="s">
        <v>51</v>
      </c>
      <c r="O264" s="66"/>
      <c r="P264" s="185">
        <f>O264*H264</f>
        <v>0</v>
      </c>
      <c r="Q264" s="185">
        <v>0</v>
      </c>
      <c r="R264" s="185">
        <f>Q264*H264</f>
        <v>0</v>
      </c>
      <c r="S264" s="185">
        <v>0</v>
      </c>
      <c r="T264" s="186">
        <f>S264*H264</f>
        <v>0</v>
      </c>
      <c r="U264" s="36"/>
      <c r="V264" s="36"/>
      <c r="W264" s="36"/>
      <c r="X264" s="36"/>
      <c r="Y264" s="36"/>
      <c r="Z264" s="36"/>
      <c r="AA264" s="36"/>
      <c r="AB264" s="36"/>
      <c r="AC264" s="36"/>
      <c r="AD264" s="36"/>
      <c r="AE264" s="36"/>
      <c r="AR264" s="187" t="s">
        <v>307</v>
      </c>
      <c r="AT264" s="187" t="s">
        <v>145</v>
      </c>
      <c r="AU264" s="187" t="s">
        <v>89</v>
      </c>
      <c r="AY264" s="18" t="s">
        <v>142</v>
      </c>
      <c r="BE264" s="188">
        <f>IF(N264="základní",J264,0)</f>
        <v>0</v>
      </c>
      <c r="BF264" s="188">
        <f>IF(N264="snížená",J264,0)</f>
        <v>0</v>
      </c>
      <c r="BG264" s="188">
        <f>IF(N264="zákl. přenesená",J264,0)</f>
        <v>0</v>
      </c>
      <c r="BH264" s="188">
        <f>IF(N264="sníž. přenesená",J264,0)</f>
        <v>0</v>
      </c>
      <c r="BI264" s="188">
        <f>IF(N264="nulová",J264,0)</f>
        <v>0</v>
      </c>
      <c r="BJ264" s="18" t="s">
        <v>21</v>
      </c>
      <c r="BK264" s="188">
        <f>ROUND(I264*H264,2)</f>
        <v>0</v>
      </c>
      <c r="BL264" s="18" t="s">
        <v>307</v>
      </c>
      <c r="BM264" s="187" t="s">
        <v>568</v>
      </c>
    </row>
    <row r="265" spans="1:65" s="2" customFormat="1" ht="48.75">
      <c r="A265" s="36"/>
      <c r="B265" s="37"/>
      <c r="C265" s="38"/>
      <c r="D265" s="196" t="s">
        <v>238</v>
      </c>
      <c r="E265" s="38"/>
      <c r="F265" s="217" t="s">
        <v>569</v>
      </c>
      <c r="G265" s="38"/>
      <c r="H265" s="38"/>
      <c r="I265" s="218"/>
      <c r="J265" s="38"/>
      <c r="K265" s="38"/>
      <c r="L265" s="41"/>
      <c r="M265" s="219"/>
      <c r="N265" s="220"/>
      <c r="O265" s="66"/>
      <c r="P265" s="66"/>
      <c r="Q265" s="66"/>
      <c r="R265" s="66"/>
      <c r="S265" s="66"/>
      <c r="T265" s="67"/>
      <c r="U265" s="36"/>
      <c r="V265" s="36"/>
      <c r="W265" s="36"/>
      <c r="X265" s="36"/>
      <c r="Y265" s="36"/>
      <c r="Z265" s="36"/>
      <c r="AA265" s="36"/>
      <c r="AB265" s="36"/>
      <c r="AC265" s="36"/>
      <c r="AD265" s="36"/>
      <c r="AE265" s="36"/>
      <c r="AT265" s="18" t="s">
        <v>238</v>
      </c>
      <c r="AU265" s="18" t="s">
        <v>89</v>
      </c>
    </row>
    <row r="266" spans="1:65" s="2" customFormat="1" ht="14.45" customHeight="1">
      <c r="A266" s="36"/>
      <c r="B266" s="37"/>
      <c r="C266" s="221" t="s">
        <v>570</v>
      </c>
      <c r="D266" s="221" t="s">
        <v>240</v>
      </c>
      <c r="E266" s="222" t="s">
        <v>571</v>
      </c>
      <c r="F266" s="223" t="s">
        <v>572</v>
      </c>
      <c r="G266" s="224" t="s">
        <v>228</v>
      </c>
      <c r="H266" s="225">
        <v>0.73899999999999999</v>
      </c>
      <c r="I266" s="226"/>
      <c r="J266" s="227">
        <f>ROUND(I266*H266,2)</f>
        <v>0</v>
      </c>
      <c r="K266" s="223" t="s">
        <v>149</v>
      </c>
      <c r="L266" s="228"/>
      <c r="M266" s="229" t="s">
        <v>35</v>
      </c>
      <c r="N266" s="230" t="s">
        <v>51</v>
      </c>
      <c r="O266" s="66"/>
      <c r="P266" s="185">
        <f>O266*H266</f>
        <v>0</v>
      </c>
      <c r="Q266" s="185">
        <v>0.55000000000000004</v>
      </c>
      <c r="R266" s="185">
        <f>Q266*H266</f>
        <v>0.40645000000000003</v>
      </c>
      <c r="S266" s="185">
        <v>0</v>
      </c>
      <c r="T266" s="186">
        <f>S266*H266</f>
        <v>0</v>
      </c>
      <c r="U266" s="36"/>
      <c r="V266" s="36"/>
      <c r="W266" s="36"/>
      <c r="X266" s="36"/>
      <c r="Y266" s="36"/>
      <c r="Z266" s="36"/>
      <c r="AA266" s="36"/>
      <c r="AB266" s="36"/>
      <c r="AC266" s="36"/>
      <c r="AD266" s="36"/>
      <c r="AE266" s="36"/>
      <c r="AR266" s="187" t="s">
        <v>386</v>
      </c>
      <c r="AT266" s="187" t="s">
        <v>240</v>
      </c>
      <c r="AU266" s="187" t="s">
        <v>89</v>
      </c>
      <c r="AY266" s="18" t="s">
        <v>142</v>
      </c>
      <c r="BE266" s="188">
        <f>IF(N266="základní",J266,0)</f>
        <v>0</v>
      </c>
      <c r="BF266" s="188">
        <f>IF(N266="snížená",J266,0)</f>
        <v>0</v>
      </c>
      <c r="BG266" s="188">
        <f>IF(N266="zákl. přenesená",J266,0)</f>
        <v>0</v>
      </c>
      <c r="BH266" s="188">
        <f>IF(N266="sníž. přenesená",J266,0)</f>
        <v>0</v>
      </c>
      <c r="BI266" s="188">
        <f>IF(N266="nulová",J266,0)</f>
        <v>0</v>
      </c>
      <c r="BJ266" s="18" t="s">
        <v>21</v>
      </c>
      <c r="BK266" s="188">
        <f>ROUND(I266*H266,2)</f>
        <v>0</v>
      </c>
      <c r="BL266" s="18" t="s">
        <v>307</v>
      </c>
      <c r="BM266" s="187" t="s">
        <v>573</v>
      </c>
    </row>
    <row r="267" spans="1:65" s="13" customFormat="1" ht="11.25">
      <c r="B267" s="194"/>
      <c r="C267" s="195"/>
      <c r="D267" s="196" t="s">
        <v>231</v>
      </c>
      <c r="E267" s="195"/>
      <c r="F267" s="198" t="s">
        <v>574</v>
      </c>
      <c r="G267" s="195"/>
      <c r="H267" s="199">
        <v>0.73899999999999999</v>
      </c>
      <c r="I267" s="200"/>
      <c r="J267" s="195"/>
      <c r="K267" s="195"/>
      <c r="L267" s="201"/>
      <c r="M267" s="202"/>
      <c r="N267" s="203"/>
      <c r="O267" s="203"/>
      <c r="P267" s="203"/>
      <c r="Q267" s="203"/>
      <c r="R267" s="203"/>
      <c r="S267" s="203"/>
      <c r="T267" s="204"/>
      <c r="AT267" s="205" t="s">
        <v>231</v>
      </c>
      <c r="AU267" s="205" t="s">
        <v>89</v>
      </c>
      <c r="AV267" s="13" t="s">
        <v>89</v>
      </c>
      <c r="AW267" s="13" t="s">
        <v>4</v>
      </c>
      <c r="AX267" s="13" t="s">
        <v>21</v>
      </c>
      <c r="AY267" s="205" t="s">
        <v>142</v>
      </c>
    </row>
    <row r="268" spans="1:65" s="2" customFormat="1" ht="24.2" customHeight="1">
      <c r="A268" s="36"/>
      <c r="B268" s="37"/>
      <c r="C268" s="176" t="s">
        <v>575</v>
      </c>
      <c r="D268" s="176" t="s">
        <v>145</v>
      </c>
      <c r="E268" s="177" t="s">
        <v>576</v>
      </c>
      <c r="F268" s="178" t="s">
        <v>577</v>
      </c>
      <c r="G268" s="179" t="s">
        <v>256</v>
      </c>
      <c r="H268" s="180">
        <v>194</v>
      </c>
      <c r="I268" s="181"/>
      <c r="J268" s="182">
        <f>ROUND(I268*H268,2)</f>
        <v>0</v>
      </c>
      <c r="K268" s="178" t="s">
        <v>149</v>
      </c>
      <c r="L268" s="41"/>
      <c r="M268" s="183" t="s">
        <v>35</v>
      </c>
      <c r="N268" s="184" t="s">
        <v>51</v>
      </c>
      <c r="O268" s="66"/>
      <c r="P268" s="185">
        <f>O268*H268</f>
        <v>0</v>
      </c>
      <c r="Q268" s="185">
        <v>0</v>
      </c>
      <c r="R268" s="185">
        <f>Q268*H268</f>
        <v>0</v>
      </c>
      <c r="S268" s="185">
        <v>0</v>
      </c>
      <c r="T268" s="186">
        <f>S268*H268</f>
        <v>0</v>
      </c>
      <c r="U268" s="36"/>
      <c r="V268" s="36"/>
      <c r="W268" s="36"/>
      <c r="X268" s="36"/>
      <c r="Y268" s="36"/>
      <c r="Z268" s="36"/>
      <c r="AA268" s="36"/>
      <c r="AB268" s="36"/>
      <c r="AC268" s="36"/>
      <c r="AD268" s="36"/>
      <c r="AE268" s="36"/>
      <c r="AR268" s="187" t="s">
        <v>161</v>
      </c>
      <c r="AT268" s="187" t="s">
        <v>145</v>
      </c>
      <c r="AU268" s="187" t="s">
        <v>89</v>
      </c>
      <c r="AY268" s="18" t="s">
        <v>142</v>
      </c>
      <c r="BE268" s="188">
        <f>IF(N268="základní",J268,0)</f>
        <v>0</v>
      </c>
      <c r="BF268" s="188">
        <f>IF(N268="snížená",J268,0)</f>
        <v>0</v>
      </c>
      <c r="BG268" s="188">
        <f>IF(N268="zákl. přenesená",J268,0)</f>
        <v>0</v>
      </c>
      <c r="BH268" s="188">
        <f>IF(N268="sníž. přenesená",J268,0)</f>
        <v>0</v>
      </c>
      <c r="BI268" s="188">
        <f>IF(N268="nulová",J268,0)</f>
        <v>0</v>
      </c>
      <c r="BJ268" s="18" t="s">
        <v>21</v>
      </c>
      <c r="BK268" s="188">
        <f>ROUND(I268*H268,2)</f>
        <v>0</v>
      </c>
      <c r="BL268" s="18" t="s">
        <v>161</v>
      </c>
      <c r="BM268" s="187" t="s">
        <v>578</v>
      </c>
    </row>
    <row r="269" spans="1:65" s="2" customFormat="1" ht="39">
      <c r="A269" s="36"/>
      <c r="B269" s="37"/>
      <c r="C269" s="38"/>
      <c r="D269" s="196" t="s">
        <v>238</v>
      </c>
      <c r="E269" s="38"/>
      <c r="F269" s="217" t="s">
        <v>579</v>
      </c>
      <c r="G269" s="38"/>
      <c r="H269" s="38"/>
      <c r="I269" s="218"/>
      <c r="J269" s="38"/>
      <c r="K269" s="38"/>
      <c r="L269" s="41"/>
      <c r="M269" s="219"/>
      <c r="N269" s="220"/>
      <c r="O269" s="66"/>
      <c r="P269" s="66"/>
      <c r="Q269" s="66"/>
      <c r="R269" s="66"/>
      <c r="S269" s="66"/>
      <c r="T269" s="67"/>
      <c r="U269" s="36"/>
      <c r="V269" s="36"/>
      <c r="W269" s="36"/>
      <c r="X269" s="36"/>
      <c r="Y269" s="36"/>
      <c r="Z269" s="36"/>
      <c r="AA269" s="36"/>
      <c r="AB269" s="36"/>
      <c r="AC269" s="36"/>
      <c r="AD269" s="36"/>
      <c r="AE269" s="36"/>
      <c r="AT269" s="18" t="s">
        <v>238</v>
      </c>
      <c r="AU269" s="18" t="s">
        <v>89</v>
      </c>
    </row>
    <row r="270" spans="1:65" s="2" customFormat="1" ht="14.45" customHeight="1">
      <c r="A270" s="36"/>
      <c r="B270" s="37"/>
      <c r="C270" s="221" t="s">
        <v>580</v>
      </c>
      <c r="D270" s="221" t="s">
        <v>240</v>
      </c>
      <c r="E270" s="222" t="s">
        <v>581</v>
      </c>
      <c r="F270" s="223" t="s">
        <v>582</v>
      </c>
      <c r="G270" s="224" t="s">
        <v>228</v>
      </c>
      <c r="H270" s="225">
        <v>4.7489999999999997</v>
      </c>
      <c r="I270" s="226"/>
      <c r="J270" s="227">
        <f>ROUND(I270*H270,2)</f>
        <v>0</v>
      </c>
      <c r="K270" s="223" t="s">
        <v>149</v>
      </c>
      <c r="L270" s="228"/>
      <c r="M270" s="229" t="s">
        <v>35</v>
      </c>
      <c r="N270" s="230" t="s">
        <v>51</v>
      </c>
      <c r="O270" s="66"/>
      <c r="P270" s="185">
        <f>O270*H270</f>
        <v>0</v>
      </c>
      <c r="Q270" s="185">
        <v>0.55000000000000004</v>
      </c>
      <c r="R270" s="185">
        <f>Q270*H270</f>
        <v>2.6119500000000002</v>
      </c>
      <c r="S270" s="185">
        <v>0</v>
      </c>
      <c r="T270" s="186">
        <f>S270*H270</f>
        <v>0</v>
      </c>
      <c r="U270" s="36"/>
      <c r="V270" s="36"/>
      <c r="W270" s="36"/>
      <c r="X270" s="36"/>
      <c r="Y270" s="36"/>
      <c r="Z270" s="36"/>
      <c r="AA270" s="36"/>
      <c r="AB270" s="36"/>
      <c r="AC270" s="36"/>
      <c r="AD270" s="36"/>
      <c r="AE270" s="36"/>
      <c r="AR270" s="187" t="s">
        <v>174</v>
      </c>
      <c r="AT270" s="187" t="s">
        <v>240</v>
      </c>
      <c r="AU270" s="187" t="s">
        <v>89</v>
      </c>
      <c r="AY270" s="18" t="s">
        <v>142</v>
      </c>
      <c r="BE270" s="188">
        <f>IF(N270="základní",J270,0)</f>
        <v>0</v>
      </c>
      <c r="BF270" s="188">
        <f>IF(N270="snížená",J270,0)</f>
        <v>0</v>
      </c>
      <c r="BG270" s="188">
        <f>IF(N270="zákl. přenesená",J270,0)</f>
        <v>0</v>
      </c>
      <c r="BH270" s="188">
        <f>IF(N270="sníž. přenesená",J270,0)</f>
        <v>0</v>
      </c>
      <c r="BI270" s="188">
        <f>IF(N270="nulová",J270,0)</f>
        <v>0</v>
      </c>
      <c r="BJ270" s="18" t="s">
        <v>21</v>
      </c>
      <c r="BK270" s="188">
        <f>ROUND(I270*H270,2)</f>
        <v>0</v>
      </c>
      <c r="BL270" s="18" t="s">
        <v>161</v>
      </c>
      <c r="BM270" s="187" t="s">
        <v>583</v>
      </c>
    </row>
    <row r="271" spans="1:65" s="13" customFormat="1" ht="11.25">
      <c r="B271" s="194"/>
      <c r="C271" s="195"/>
      <c r="D271" s="196" t="s">
        <v>231</v>
      </c>
      <c r="E271" s="195"/>
      <c r="F271" s="198" t="s">
        <v>584</v>
      </c>
      <c r="G271" s="195"/>
      <c r="H271" s="199">
        <v>4.7489999999999997</v>
      </c>
      <c r="I271" s="200"/>
      <c r="J271" s="195"/>
      <c r="K271" s="195"/>
      <c r="L271" s="201"/>
      <c r="M271" s="202"/>
      <c r="N271" s="203"/>
      <c r="O271" s="203"/>
      <c r="P271" s="203"/>
      <c r="Q271" s="203"/>
      <c r="R271" s="203"/>
      <c r="S271" s="203"/>
      <c r="T271" s="204"/>
      <c r="AT271" s="205" t="s">
        <v>231</v>
      </c>
      <c r="AU271" s="205" t="s">
        <v>89</v>
      </c>
      <c r="AV271" s="13" t="s">
        <v>89</v>
      </c>
      <c r="AW271" s="13" t="s">
        <v>4</v>
      </c>
      <c r="AX271" s="13" t="s">
        <v>21</v>
      </c>
      <c r="AY271" s="205" t="s">
        <v>142</v>
      </c>
    </row>
    <row r="272" spans="1:65" s="2" customFormat="1" ht="24.2" customHeight="1">
      <c r="A272" s="36"/>
      <c r="B272" s="37"/>
      <c r="C272" s="176" t="s">
        <v>585</v>
      </c>
      <c r="D272" s="176" t="s">
        <v>145</v>
      </c>
      <c r="E272" s="177" t="s">
        <v>586</v>
      </c>
      <c r="F272" s="178" t="s">
        <v>587</v>
      </c>
      <c r="G272" s="179" t="s">
        <v>236</v>
      </c>
      <c r="H272" s="180">
        <v>0.40600000000000003</v>
      </c>
      <c r="I272" s="181"/>
      <c r="J272" s="182">
        <f>ROUND(I272*H272,2)</f>
        <v>0</v>
      </c>
      <c r="K272" s="178" t="s">
        <v>149</v>
      </c>
      <c r="L272" s="41"/>
      <c r="M272" s="183" t="s">
        <v>35</v>
      </c>
      <c r="N272" s="184" t="s">
        <v>51</v>
      </c>
      <c r="O272" s="66"/>
      <c r="P272" s="185">
        <f>O272*H272</f>
        <v>0</v>
      </c>
      <c r="Q272" s="185">
        <v>0</v>
      </c>
      <c r="R272" s="185">
        <f>Q272*H272</f>
        <v>0</v>
      </c>
      <c r="S272" s="185">
        <v>0</v>
      </c>
      <c r="T272" s="186">
        <f>S272*H272</f>
        <v>0</v>
      </c>
      <c r="U272" s="36"/>
      <c r="V272" s="36"/>
      <c r="W272" s="36"/>
      <c r="X272" s="36"/>
      <c r="Y272" s="36"/>
      <c r="Z272" s="36"/>
      <c r="AA272" s="36"/>
      <c r="AB272" s="36"/>
      <c r="AC272" s="36"/>
      <c r="AD272" s="36"/>
      <c r="AE272" s="36"/>
      <c r="AR272" s="187" t="s">
        <v>307</v>
      </c>
      <c r="AT272" s="187" t="s">
        <v>145</v>
      </c>
      <c r="AU272" s="187" t="s">
        <v>89</v>
      </c>
      <c r="AY272" s="18" t="s">
        <v>142</v>
      </c>
      <c r="BE272" s="188">
        <f>IF(N272="základní",J272,0)</f>
        <v>0</v>
      </c>
      <c r="BF272" s="188">
        <f>IF(N272="snížená",J272,0)</f>
        <v>0</v>
      </c>
      <c r="BG272" s="188">
        <f>IF(N272="zákl. přenesená",J272,0)</f>
        <v>0</v>
      </c>
      <c r="BH272" s="188">
        <f>IF(N272="sníž. přenesená",J272,0)</f>
        <v>0</v>
      </c>
      <c r="BI272" s="188">
        <f>IF(N272="nulová",J272,0)</f>
        <v>0</v>
      </c>
      <c r="BJ272" s="18" t="s">
        <v>21</v>
      </c>
      <c r="BK272" s="188">
        <f>ROUND(I272*H272,2)</f>
        <v>0</v>
      </c>
      <c r="BL272" s="18" t="s">
        <v>307</v>
      </c>
      <c r="BM272" s="187" t="s">
        <v>588</v>
      </c>
    </row>
    <row r="273" spans="1:65" s="2" customFormat="1" ht="78">
      <c r="A273" s="36"/>
      <c r="B273" s="37"/>
      <c r="C273" s="38"/>
      <c r="D273" s="196" t="s">
        <v>238</v>
      </c>
      <c r="E273" s="38"/>
      <c r="F273" s="217" t="s">
        <v>589</v>
      </c>
      <c r="G273" s="38"/>
      <c r="H273" s="38"/>
      <c r="I273" s="218"/>
      <c r="J273" s="38"/>
      <c r="K273" s="38"/>
      <c r="L273" s="41"/>
      <c r="M273" s="219"/>
      <c r="N273" s="220"/>
      <c r="O273" s="66"/>
      <c r="P273" s="66"/>
      <c r="Q273" s="66"/>
      <c r="R273" s="66"/>
      <c r="S273" s="66"/>
      <c r="T273" s="67"/>
      <c r="U273" s="36"/>
      <c r="V273" s="36"/>
      <c r="W273" s="36"/>
      <c r="X273" s="36"/>
      <c r="Y273" s="36"/>
      <c r="Z273" s="36"/>
      <c r="AA273" s="36"/>
      <c r="AB273" s="36"/>
      <c r="AC273" s="36"/>
      <c r="AD273" s="36"/>
      <c r="AE273" s="36"/>
      <c r="AT273" s="18" t="s">
        <v>238</v>
      </c>
      <c r="AU273" s="18" t="s">
        <v>89</v>
      </c>
    </row>
    <row r="274" spans="1:65" s="12" customFormat="1" ht="22.9" customHeight="1">
      <c r="B274" s="160"/>
      <c r="C274" s="161"/>
      <c r="D274" s="162" t="s">
        <v>79</v>
      </c>
      <c r="E274" s="174" t="s">
        <v>590</v>
      </c>
      <c r="F274" s="174" t="s">
        <v>591</v>
      </c>
      <c r="G274" s="161"/>
      <c r="H274" s="161"/>
      <c r="I274" s="164"/>
      <c r="J274" s="175">
        <f>BK274</f>
        <v>0</v>
      </c>
      <c r="K274" s="161"/>
      <c r="L274" s="166"/>
      <c r="M274" s="167"/>
      <c r="N274" s="168"/>
      <c r="O274" s="168"/>
      <c r="P274" s="169">
        <f>SUM(P275:P282)</f>
        <v>0</v>
      </c>
      <c r="Q274" s="168"/>
      <c r="R274" s="169">
        <f>SUM(R275:R282)</f>
        <v>0.12860099999999999</v>
      </c>
      <c r="S274" s="168"/>
      <c r="T274" s="170">
        <f>SUM(T275:T282)</f>
        <v>0</v>
      </c>
      <c r="AR274" s="171" t="s">
        <v>89</v>
      </c>
      <c r="AT274" s="172" t="s">
        <v>79</v>
      </c>
      <c r="AU274" s="172" t="s">
        <v>21</v>
      </c>
      <c r="AY274" s="171" t="s">
        <v>142</v>
      </c>
      <c r="BK274" s="173">
        <f>SUM(BK275:BK282)</f>
        <v>0</v>
      </c>
    </row>
    <row r="275" spans="1:65" s="2" customFormat="1" ht="24.2" customHeight="1">
      <c r="A275" s="36"/>
      <c r="B275" s="37"/>
      <c r="C275" s="176" t="s">
        <v>592</v>
      </c>
      <c r="D275" s="176" t="s">
        <v>145</v>
      </c>
      <c r="E275" s="177" t="s">
        <v>593</v>
      </c>
      <c r="F275" s="178" t="s">
        <v>594</v>
      </c>
      <c r="G275" s="179" t="s">
        <v>256</v>
      </c>
      <c r="H275" s="180">
        <v>867</v>
      </c>
      <c r="I275" s="181"/>
      <c r="J275" s="182">
        <f>ROUND(I275*H275,2)</f>
        <v>0</v>
      </c>
      <c r="K275" s="178" t="s">
        <v>149</v>
      </c>
      <c r="L275" s="41"/>
      <c r="M275" s="183" t="s">
        <v>35</v>
      </c>
      <c r="N275" s="184" t="s">
        <v>51</v>
      </c>
      <c r="O275" s="66"/>
      <c r="P275" s="185">
        <f>O275*H275</f>
        <v>0</v>
      </c>
      <c r="Q275" s="185">
        <v>0</v>
      </c>
      <c r="R275" s="185">
        <f>Q275*H275</f>
        <v>0</v>
      </c>
      <c r="S275" s="185">
        <v>0</v>
      </c>
      <c r="T275" s="186">
        <f>S275*H275</f>
        <v>0</v>
      </c>
      <c r="U275" s="36"/>
      <c r="V275" s="36"/>
      <c r="W275" s="36"/>
      <c r="X275" s="36"/>
      <c r="Y275" s="36"/>
      <c r="Z275" s="36"/>
      <c r="AA275" s="36"/>
      <c r="AB275" s="36"/>
      <c r="AC275" s="36"/>
      <c r="AD275" s="36"/>
      <c r="AE275" s="36"/>
      <c r="AR275" s="187" t="s">
        <v>307</v>
      </c>
      <c r="AT275" s="187" t="s">
        <v>145</v>
      </c>
      <c r="AU275" s="187" t="s">
        <v>89</v>
      </c>
      <c r="AY275" s="18" t="s">
        <v>142</v>
      </c>
      <c r="BE275" s="188">
        <f>IF(N275="základní",J275,0)</f>
        <v>0</v>
      </c>
      <c r="BF275" s="188">
        <f>IF(N275="snížená",J275,0)</f>
        <v>0</v>
      </c>
      <c r="BG275" s="188">
        <f>IF(N275="zákl. přenesená",J275,0)</f>
        <v>0</v>
      </c>
      <c r="BH275" s="188">
        <f>IF(N275="sníž. přenesená",J275,0)</f>
        <v>0</v>
      </c>
      <c r="BI275" s="188">
        <f>IF(N275="nulová",J275,0)</f>
        <v>0</v>
      </c>
      <c r="BJ275" s="18" t="s">
        <v>21</v>
      </c>
      <c r="BK275" s="188">
        <f>ROUND(I275*H275,2)</f>
        <v>0</v>
      </c>
      <c r="BL275" s="18" t="s">
        <v>307</v>
      </c>
      <c r="BM275" s="187" t="s">
        <v>595</v>
      </c>
    </row>
    <row r="276" spans="1:65" s="2" customFormat="1" ht="39">
      <c r="A276" s="36"/>
      <c r="B276" s="37"/>
      <c r="C276" s="38"/>
      <c r="D276" s="196" t="s">
        <v>238</v>
      </c>
      <c r="E276" s="38"/>
      <c r="F276" s="217" t="s">
        <v>596</v>
      </c>
      <c r="G276" s="38"/>
      <c r="H276" s="38"/>
      <c r="I276" s="218"/>
      <c r="J276" s="38"/>
      <c r="K276" s="38"/>
      <c r="L276" s="41"/>
      <c r="M276" s="219"/>
      <c r="N276" s="220"/>
      <c r="O276" s="66"/>
      <c r="P276" s="66"/>
      <c r="Q276" s="66"/>
      <c r="R276" s="66"/>
      <c r="S276" s="66"/>
      <c r="T276" s="67"/>
      <c r="U276" s="36"/>
      <c r="V276" s="36"/>
      <c r="W276" s="36"/>
      <c r="X276" s="36"/>
      <c r="Y276" s="36"/>
      <c r="Z276" s="36"/>
      <c r="AA276" s="36"/>
      <c r="AB276" s="36"/>
      <c r="AC276" s="36"/>
      <c r="AD276" s="36"/>
      <c r="AE276" s="36"/>
      <c r="AT276" s="18" t="s">
        <v>238</v>
      </c>
      <c r="AU276" s="18" t="s">
        <v>89</v>
      </c>
    </row>
    <row r="277" spans="1:65" s="2" customFormat="1" ht="14.45" customHeight="1">
      <c r="A277" s="36"/>
      <c r="B277" s="37"/>
      <c r="C277" s="221" t="s">
        <v>597</v>
      </c>
      <c r="D277" s="221" t="s">
        <v>240</v>
      </c>
      <c r="E277" s="222" t="s">
        <v>598</v>
      </c>
      <c r="F277" s="223" t="s">
        <v>599</v>
      </c>
      <c r="G277" s="224" t="s">
        <v>256</v>
      </c>
      <c r="H277" s="225">
        <v>476.3</v>
      </c>
      <c r="I277" s="226"/>
      <c r="J277" s="227">
        <f>ROUND(I277*H277,2)</f>
        <v>0</v>
      </c>
      <c r="K277" s="223" t="s">
        <v>149</v>
      </c>
      <c r="L277" s="228"/>
      <c r="M277" s="229" t="s">
        <v>35</v>
      </c>
      <c r="N277" s="230" t="s">
        <v>51</v>
      </c>
      <c r="O277" s="66"/>
      <c r="P277" s="185">
        <f>O277*H277</f>
        <v>0</v>
      </c>
      <c r="Q277" s="185">
        <v>1.3999999999999999E-4</v>
      </c>
      <c r="R277" s="185">
        <f>Q277*H277</f>
        <v>6.6681999999999991E-2</v>
      </c>
      <c r="S277" s="185">
        <v>0</v>
      </c>
      <c r="T277" s="186">
        <f>S277*H277</f>
        <v>0</v>
      </c>
      <c r="U277" s="36"/>
      <c r="V277" s="36"/>
      <c r="W277" s="36"/>
      <c r="X277" s="36"/>
      <c r="Y277" s="36"/>
      <c r="Z277" s="36"/>
      <c r="AA277" s="36"/>
      <c r="AB277" s="36"/>
      <c r="AC277" s="36"/>
      <c r="AD277" s="36"/>
      <c r="AE277" s="36"/>
      <c r="AR277" s="187" t="s">
        <v>386</v>
      </c>
      <c r="AT277" s="187" t="s">
        <v>240</v>
      </c>
      <c r="AU277" s="187" t="s">
        <v>89</v>
      </c>
      <c r="AY277" s="18" t="s">
        <v>142</v>
      </c>
      <c r="BE277" s="188">
        <f>IF(N277="základní",J277,0)</f>
        <v>0</v>
      </c>
      <c r="BF277" s="188">
        <f>IF(N277="snížená",J277,0)</f>
        <v>0</v>
      </c>
      <c r="BG277" s="188">
        <f>IF(N277="zákl. přenesená",J277,0)</f>
        <v>0</v>
      </c>
      <c r="BH277" s="188">
        <f>IF(N277="sníž. přenesená",J277,0)</f>
        <v>0</v>
      </c>
      <c r="BI277" s="188">
        <f>IF(N277="nulová",J277,0)</f>
        <v>0</v>
      </c>
      <c r="BJ277" s="18" t="s">
        <v>21</v>
      </c>
      <c r="BK277" s="188">
        <f>ROUND(I277*H277,2)</f>
        <v>0</v>
      </c>
      <c r="BL277" s="18" t="s">
        <v>307</v>
      </c>
      <c r="BM277" s="187" t="s">
        <v>600</v>
      </c>
    </row>
    <row r="278" spans="1:65" s="13" customFormat="1" ht="11.25">
      <c r="B278" s="194"/>
      <c r="C278" s="195"/>
      <c r="D278" s="196" t="s">
        <v>231</v>
      </c>
      <c r="E278" s="195"/>
      <c r="F278" s="198" t="s">
        <v>601</v>
      </c>
      <c r="G278" s="195"/>
      <c r="H278" s="199">
        <v>476.3</v>
      </c>
      <c r="I278" s="200"/>
      <c r="J278" s="195"/>
      <c r="K278" s="195"/>
      <c r="L278" s="201"/>
      <c r="M278" s="202"/>
      <c r="N278" s="203"/>
      <c r="O278" s="203"/>
      <c r="P278" s="203"/>
      <c r="Q278" s="203"/>
      <c r="R278" s="203"/>
      <c r="S278" s="203"/>
      <c r="T278" s="204"/>
      <c r="AT278" s="205" t="s">
        <v>231</v>
      </c>
      <c r="AU278" s="205" t="s">
        <v>89</v>
      </c>
      <c r="AV278" s="13" t="s">
        <v>89</v>
      </c>
      <c r="AW278" s="13" t="s">
        <v>4</v>
      </c>
      <c r="AX278" s="13" t="s">
        <v>21</v>
      </c>
      <c r="AY278" s="205" t="s">
        <v>142</v>
      </c>
    </row>
    <row r="279" spans="1:65" s="2" customFormat="1" ht="24.2" customHeight="1">
      <c r="A279" s="36"/>
      <c r="B279" s="37"/>
      <c r="C279" s="221" t="s">
        <v>602</v>
      </c>
      <c r="D279" s="221" t="s">
        <v>240</v>
      </c>
      <c r="E279" s="222" t="s">
        <v>603</v>
      </c>
      <c r="F279" s="223" t="s">
        <v>604</v>
      </c>
      <c r="G279" s="224" t="s">
        <v>256</v>
      </c>
      <c r="H279" s="225">
        <v>476.3</v>
      </c>
      <c r="I279" s="226"/>
      <c r="J279" s="227">
        <f>ROUND(I279*H279,2)</f>
        <v>0</v>
      </c>
      <c r="K279" s="223" t="s">
        <v>149</v>
      </c>
      <c r="L279" s="228"/>
      <c r="M279" s="229" t="s">
        <v>35</v>
      </c>
      <c r="N279" s="230" t="s">
        <v>51</v>
      </c>
      <c r="O279" s="66"/>
      <c r="P279" s="185">
        <f>O279*H279</f>
        <v>0</v>
      </c>
      <c r="Q279" s="185">
        <v>1.2999999999999999E-4</v>
      </c>
      <c r="R279" s="185">
        <f>Q279*H279</f>
        <v>6.1918999999999995E-2</v>
      </c>
      <c r="S279" s="185">
        <v>0</v>
      </c>
      <c r="T279" s="186">
        <f>S279*H279</f>
        <v>0</v>
      </c>
      <c r="U279" s="36"/>
      <c r="V279" s="36"/>
      <c r="W279" s="36"/>
      <c r="X279" s="36"/>
      <c r="Y279" s="36"/>
      <c r="Z279" s="36"/>
      <c r="AA279" s="36"/>
      <c r="AB279" s="36"/>
      <c r="AC279" s="36"/>
      <c r="AD279" s="36"/>
      <c r="AE279" s="36"/>
      <c r="AR279" s="187" t="s">
        <v>386</v>
      </c>
      <c r="AT279" s="187" t="s">
        <v>240</v>
      </c>
      <c r="AU279" s="187" t="s">
        <v>89</v>
      </c>
      <c r="AY279" s="18" t="s">
        <v>142</v>
      </c>
      <c r="BE279" s="188">
        <f>IF(N279="základní",J279,0)</f>
        <v>0</v>
      </c>
      <c r="BF279" s="188">
        <f>IF(N279="snížená",J279,0)</f>
        <v>0</v>
      </c>
      <c r="BG279" s="188">
        <f>IF(N279="zákl. přenesená",J279,0)</f>
        <v>0</v>
      </c>
      <c r="BH279" s="188">
        <f>IF(N279="sníž. přenesená",J279,0)</f>
        <v>0</v>
      </c>
      <c r="BI279" s="188">
        <f>IF(N279="nulová",J279,0)</f>
        <v>0</v>
      </c>
      <c r="BJ279" s="18" t="s">
        <v>21</v>
      </c>
      <c r="BK279" s="188">
        <f>ROUND(I279*H279,2)</f>
        <v>0</v>
      </c>
      <c r="BL279" s="18" t="s">
        <v>307</v>
      </c>
      <c r="BM279" s="187" t="s">
        <v>605</v>
      </c>
    </row>
    <row r="280" spans="1:65" s="13" customFormat="1" ht="11.25">
      <c r="B280" s="194"/>
      <c r="C280" s="195"/>
      <c r="D280" s="196" t="s">
        <v>231</v>
      </c>
      <c r="E280" s="195"/>
      <c r="F280" s="198" t="s">
        <v>601</v>
      </c>
      <c r="G280" s="195"/>
      <c r="H280" s="199">
        <v>476.3</v>
      </c>
      <c r="I280" s="200"/>
      <c r="J280" s="195"/>
      <c r="K280" s="195"/>
      <c r="L280" s="201"/>
      <c r="M280" s="202"/>
      <c r="N280" s="203"/>
      <c r="O280" s="203"/>
      <c r="P280" s="203"/>
      <c r="Q280" s="203"/>
      <c r="R280" s="203"/>
      <c r="S280" s="203"/>
      <c r="T280" s="204"/>
      <c r="AT280" s="205" t="s">
        <v>231</v>
      </c>
      <c r="AU280" s="205" t="s">
        <v>89</v>
      </c>
      <c r="AV280" s="13" t="s">
        <v>89</v>
      </c>
      <c r="AW280" s="13" t="s">
        <v>4</v>
      </c>
      <c r="AX280" s="13" t="s">
        <v>21</v>
      </c>
      <c r="AY280" s="205" t="s">
        <v>142</v>
      </c>
    </row>
    <row r="281" spans="1:65" s="2" customFormat="1" ht="24.2" customHeight="1">
      <c r="A281" s="36"/>
      <c r="B281" s="37"/>
      <c r="C281" s="176" t="s">
        <v>606</v>
      </c>
      <c r="D281" s="176" t="s">
        <v>145</v>
      </c>
      <c r="E281" s="177" t="s">
        <v>607</v>
      </c>
      <c r="F281" s="178" t="s">
        <v>608</v>
      </c>
      <c r="G281" s="179" t="s">
        <v>236</v>
      </c>
      <c r="H281" s="180">
        <v>0.129</v>
      </c>
      <c r="I281" s="181"/>
      <c r="J281" s="182">
        <f>ROUND(I281*H281,2)</f>
        <v>0</v>
      </c>
      <c r="K281" s="178" t="s">
        <v>149</v>
      </c>
      <c r="L281" s="41"/>
      <c r="M281" s="183" t="s">
        <v>35</v>
      </c>
      <c r="N281" s="184" t="s">
        <v>51</v>
      </c>
      <c r="O281" s="66"/>
      <c r="P281" s="185">
        <f>O281*H281</f>
        <v>0</v>
      </c>
      <c r="Q281" s="185">
        <v>0</v>
      </c>
      <c r="R281" s="185">
        <f>Q281*H281</f>
        <v>0</v>
      </c>
      <c r="S281" s="185">
        <v>0</v>
      </c>
      <c r="T281" s="186">
        <f>S281*H281</f>
        <v>0</v>
      </c>
      <c r="U281" s="36"/>
      <c r="V281" s="36"/>
      <c r="W281" s="36"/>
      <c r="X281" s="36"/>
      <c r="Y281" s="36"/>
      <c r="Z281" s="36"/>
      <c r="AA281" s="36"/>
      <c r="AB281" s="36"/>
      <c r="AC281" s="36"/>
      <c r="AD281" s="36"/>
      <c r="AE281" s="36"/>
      <c r="AR281" s="187" t="s">
        <v>307</v>
      </c>
      <c r="AT281" s="187" t="s">
        <v>145</v>
      </c>
      <c r="AU281" s="187" t="s">
        <v>89</v>
      </c>
      <c r="AY281" s="18" t="s">
        <v>142</v>
      </c>
      <c r="BE281" s="188">
        <f>IF(N281="základní",J281,0)</f>
        <v>0</v>
      </c>
      <c r="BF281" s="188">
        <f>IF(N281="snížená",J281,0)</f>
        <v>0</v>
      </c>
      <c r="BG281" s="188">
        <f>IF(N281="zákl. přenesená",J281,0)</f>
        <v>0</v>
      </c>
      <c r="BH281" s="188">
        <f>IF(N281="sníž. přenesená",J281,0)</f>
        <v>0</v>
      </c>
      <c r="BI281" s="188">
        <f>IF(N281="nulová",J281,0)</f>
        <v>0</v>
      </c>
      <c r="BJ281" s="18" t="s">
        <v>21</v>
      </c>
      <c r="BK281" s="188">
        <f>ROUND(I281*H281,2)</f>
        <v>0</v>
      </c>
      <c r="BL281" s="18" t="s">
        <v>307</v>
      </c>
      <c r="BM281" s="187" t="s">
        <v>609</v>
      </c>
    </row>
    <row r="282" spans="1:65" s="2" customFormat="1" ht="78">
      <c r="A282" s="36"/>
      <c r="B282" s="37"/>
      <c r="C282" s="38"/>
      <c r="D282" s="196" t="s">
        <v>238</v>
      </c>
      <c r="E282" s="38"/>
      <c r="F282" s="217" t="s">
        <v>610</v>
      </c>
      <c r="G282" s="38"/>
      <c r="H282" s="38"/>
      <c r="I282" s="218"/>
      <c r="J282" s="38"/>
      <c r="K282" s="38"/>
      <c r="L282" s="41"/>
      <c r="M282" s="219"/>
      <c r="N282" s="220"/>
      <c r="O282" s="66"/>
      <c r="P282" s="66"/>
      <c r="Q282" s="66"/>
      <c r="R282" s="66"/>
      <c r="S282" s="66"/>
      <c r="T282" s="67"/>
      <c r="U282" s="36"/>
      <c r="V282" s="36"/>
      <c r="W282" s="36"/>
      <c r="X282" s="36"/>
      <c r="Y282" s="36"/>
      <c r="Z282" s="36"/>
      <c r="AA282" s="36"/>
      <c r="AB282" s="36"/>
      <c r="AC282" s="36"/>
      <c r="AD282" s="36"/>
      <c r="AE282" s="36"/>
      <c r="AT282" s="18" t="s">
        <v>238</v>
      </c>
      <c r="AU282" s="18" t="s">
        <v>89</v>
      </c>
    </row>
    <row r="283" spans="1:65" s="12" customFormat="1" ht="22.9" customHeight="1">
      <c r="B283" s="160"/>
      <c r="C283" s="161"/>
      <c r="D283" s="162" t="s">
        <v>79</v>
      </c>
      <c r="E283" s="174" t="s">
        <v>611</v>
      </c>
      <c r="F283" s="174" t="s">
        <v>612</v>
      </c>
      <c r="G283" s="161"/>
      <c r="H283" s="161"/>
      <c r="I283" s="164"/>
      <c r="J283" s="175">
        <f>BK283</f>
        <v>0</v>
      </c>
      <c r="K283" s="161"/>
      <c r="L283" s="166"/>
      <c r="M283" s="167"/>
      <c r="N283" s="168"/>
      <c r="O283" s="168"/>
      <c r="P283" s="169">
        <f>SUM(P284:P307)</f>
        <v>0</v>
      </c>
      <c r="Q283" s="168"/>
      <c r="R283" s="169">
        <f>SUM(R284:R307)</f>
        <v>2.3742915</v>
      </c>
      <c r="S283" s="168"/>
      <c r="T283" s="170">
        <f>SUM(T284:T307)</f>
        <v>0</v>
      </c>
      <c r="AR283" s="171" t="s">
        <v>89</v>
      </c>
      <c r="AT283" s="172" t="s">
        <v>79</v>
      </c>
      <c r="AU283" s="172" t="s">
        <v>21</v>
      </c>
      <c r="AY283" s="171" t="s">
        <v>142</v>
      </c>
      <c r="BK283" s="173">
        <f>SUM(BK284:BK307)</f>
        <v>0</v>
      </c>
    </row>
    <row r="284" spans="1:65" s="2" customFormat="1" ht="14.45" customHeight="1">
      <c r="A284" s="36"/>
      <c r="B284" s="37"/>
      <c r="C284" s="176" t="s">
        <v>613</v>
      </c>
      <c r="D284" s="176" t="s">
        <v>145</v>
      </c>
      <c r="E284" s="177" t="s">
        <v>614</v>
      </c>
      <c r="F284" s="178" t="s">
        <v>615</v>
      </c>
      <c r="G284" s="179" t="s">
        <v>256</v>
      </c>
      <c r="H284" s="180">
        <v>47.825000000000003</v>
      </c>
      <c r="I284" s="181"/>
      <c r="J284" s="182">
        <f>ROUND(I284*H284,2)</f>
        <v>0</v>
      </c>
      <c r="K284" s="178" t="s">
        <v>149</v>
      </c>
      <c r="L284" s="41"/>
      <c r="M284" s="183" t="s">
        <v>35</v>
      </c>
      <c r="N284" s="184" t="s">
        <v>51</v>
      </c>
      <c r="O284" s="66"/>
      <c r="P284" s="185">
        <f>O284*H284</f>
        <v>0</v>
      </c>
      <c r="Q284" s="185">
        <v>2.5999999999999998E-4</v>
      </c>
      <c r="R284" s="185">
        <f>Q284*H284</f>
        <v>1.2434499999999999E-2</v>
      </c>
      <c r="S284" s="185">
        <v>0</v>
      </c>
      <c r="T284" s="186">
        <f>S284*H284</f>
        <v>0</v>
      </c>
      <c r="U284" s="36"/>
      <c r="V284" s="36"/>
      <c r="W284" s="36"/>
      <c r="X284" s="36"/>
      <c r="Y284" s="36"/>
      <c r="Z284" s="36"/>
      <c r="AA284" s="36"/>
      <c r="AB284" s="36"/>
      <c r="AC284" s="36"/>
      <c r="AD284" s="36"/>
      <c r="AE284" s="36"/>
      <c r="AR284" s="187" t="s">
        <v>307</v>
      </c>
      <c r="AT284" s="187" t="s">
        <v>145</v>
      </c>
      <c r="AU284" s="187" t="s">
        <v>89</v>
      </c>
      <c r="AY284" s="18" t="s">
        <v>142</v>
      </c>
      <c r="BE284" s="188">
        <f>IF(N284="základní",J284,0)</f>
        <v>0</v>
      </c>
      <c r="BF284" s="188">
        <f>IF(N284="snížená",J284,0)</f>
        <v>0</v>
      </c>
      <c r="BG284" s="188">
        <f>IF(N284="zákl. přenesená",J284,0)</f>
        <v>0</v>
      </c>
      <c r="BH284" s="188">
        <f>IF(N284="sníž. přenesená",J284,0)</f>
        <v>0</v>
      </c>
      <c r="BI284" s="188">
        <f>IF(N284="nulová",J284,0)</f>
        <v>0</v>
      </c>
      <c r="BJ284" s="18" t="s">
        <v>21</v>
      </c>
      <c r="BK284" s="188">
        <f>ROUND(I284*H284,2)</f>
        <v>0</v>
      </c>
      <c r="BL284" s="18" t="s">
        <v>307</v>
      </c>
      <c r="BM284" s="187" t="s">
        <v>616</v>
      </c>
    </row>
    <row r="285" spans="1:65" s="2" customFormat="1" ht="78">
      <c r="A285" s="36"/>
      <c r="B285" s="37"/>
      <c r="C285" s="38"/>
      <c r="D285" s="196" t="s">
        <v>238</v>
      </c>
      <c r="E285" s="38"/>
      <c r="F285" s="217" t="s">
        <v>617</v>
      </c>
      <c r="G285" s="38"/>
      <c r="H285" s="38"/>
      <c r="I285" s="218"/>
      <c r="J285" s="38"/>
      <c r="K285" s="38"/>
      <c r="L285" s="41"/>
      <c r="M285" s="219"/>
      <c r="N285" s="220"/>
      <c r="O285" s="66"/>
      <c r="P285" s="66"/>
      <c r="Q285" s="66"/>
      <c r="R285" s="66"/>
      <c r="S285" s="66"/>
      <c r="T285" s="67"/>
      <c r="U285" s="36"/>
      <c r="V285" s="36"/>
      <c r="W285" s="36"/>
      <c r="X285" s="36"/>
      <c r="Y285" s="36"/>
      <c r="Z285" s="36"/>
      <c r="AA285" s="36"/>
      <c r="AB285" s="36"/>
      <c r="AC285" s="36"/>
      <c r="AD285" s="36"/>
      <c r="AE285" s="36"/>
      <c r="AT285" s="18" t="s">
        <v>238</v>
      </c>
      <c r="AU285" s="18" t="s">
        <v>89</v>
      </c>
    </row>
    <row r="286" spans="1:65" s="13" customFormat="1" ht="11.25">
      <c r="B286" s="194"/>
      <c r="C286" s="195"/>
      <c r="D286" s="196" t="s">
        <v>231</v>
      </c>
      <c r="E286" s="197" t="s">
        <v>35</v>
      </c>
      <c r="F286" s="198" t="s">
        <v>618</v>
      </c>
      <c r="G286" s="195"/>
      <c r="H286" s="199">
        <v>47.825000000000003</v>
      </c>
      <c r="I286" s="200"/>
      <c r="J286" s="195"/>
      <c r="K286" s="195"/>
      <c r="L286" s="201"/>
      <c r="M286" s="202"/>
      <c r="N286" s="203"/>
      <c r="O286" s="203"/>
      <c r="P286" s="203"/>
      <c r="Q286" s="203"/>
      <c r="R286" s="203"/>
      <c r="S286" s="203"/>
      <c r="T286" s="204"/>
      <c r="AT286" s="205" t="s">
        <v>231</v>
      </c>
      <c r="AU286" s="205" t="s">
        <v>89</v>
      </c>
      <c r="AV286" s="13" t="s">
        <v>89</v>
      </c>
      <c r="AW286" s="13" t="s">
        <v>40</v>
      </c>
      <c r="AX286" s="13" t="s">
        <v>80</v>
      </c>
      <c r="AY286" s="205" t="s">
        <v>142</v>
      </c>
    </row>
    <row r="287" spans="1:65" s="14" customFormat="1" ht="11.25">
      <c r="B287" s="206"/>
      <c r="C287" s="207"/>
      <c r="D287" s="196" t="s">
        <v>231</v>
      </c>
      <c r="E287" s="208" t="s">
        <v>35</v>
      </c>
      <c r="F287" s="209" t="s">
        <v>233</v>
      </c>
      <c r="G287" s="207"/>
      <c r="H287" s="210">
        <v>47.825000000000003</v>
      </c>
      <c r="I287" s="211"/>
      <c r="J287" s="207"/>
      <c r="K287" s="207"/>
      <c r="L287" s="212"/>
      <c r="M287" s="213"/>
      <c r="N287" s="214"/>
      <c r="O287" s="214"/>
      <c r="P287" s="214"/>
      <c r="Q287" s="214"/>
      <c r="R287" s="214"/>
      <c r="S287" s="214"/>
      <c r="T287" s="215"/>
      <c r="AT287" s="216" t="s">
        <v>231</v>
      </c>
      <c r="AU287" s="216" t="s">
        <v>89</v>
      </c>
      <c r="AV287" s="14" t="s">
        <v>161</v>
      </c>
      <c r="AW287" s="14" t="s">
        <v>40</v>
      </c>
      <c r="AX287" s="14" t="s">
        <v>21</v>
      </c>
      <c r="AY287" s="216" t="s">
        <v>142</v>
      </c>
    </row>
    <row r="288" spans="1:65" s="2" customFormat="1" ht="14.45" customHeight="1">
      <c r="A288" s="36"/>
      <c r="B288" s="37"/>
      <c r="C288" s="221" t="s">
        <v>619</v>
      </c>
      <c r="D288" s="221" t="s">
        <v>240</v>
      </c>
      <c r="E288" s="222" t="s">
        <v>620</v>
      </c>
      <c r="F288" s="223" t="s">
        <v>621</v>
      </c>
      <c r="G288" s="224" t="s">
        <v>256</v>
      </c>
      <c r="H288" s="225">
        <v>47.825000000000003</v>
      </c>
      <c r="I288" s="226"/>
      <c r="J288" s="227">
        <f>ROUND(I288*H288,2)</f>
        <v>0</v>
      </c>
      <c r="K288" s="223" t="s">
        <v>149</v>
      </c>
      <c r="L288" s="228"/>
      <c r="M288" s="229" t="s">
        <v>35</v>
      </c>
      <c r="N288" s="230" t="s">
        <v>51</v>
      </c>
      <c r="O288" s="66"/>
      <c r="P288" s="185">
        <f>O288*H288</f>
        <v>0</v>
      </c>
      <c r="Q288" s="185">
        <v>3.7960000000000001E-2</v>
      </c>
      <c r="R288" s="185">
        <f>Q288*H288</f>
        <v>1.8154370000000002</v>
      </c>
      <c r="S288" s="185">
        <v>0</v>
      </c>
      <c r="T288" s="186">
        <f>S288*H288</f>
        <v>0</v>
      </c>
      <c r="U288" s="36"/>
      <c r="V288" s="36"/>
      <c r="W288" s="36"/>
      <c r="X288" s="36"/>
      <c r="Y288" s="36"/>
      <c r="Z288" s="36"/>
      <c r="AA288" s="36"/>
      <c r="AB288" s="36"/>
      <c r="AC288" s="36"/>
      <c r="AD288" s="36"/>
      <c r="AE288" s="36"/>
      <c r="AR288" s="187" t="s">
        <v>386</v>
      </c>
      <c r="AT288" s="187" t="s">
        <v>240</v>
      </c>
      <c r="AU288" s="187" t="s">
        <v>89</v>
      </c>
      <c r="AY288" s="18" t="s">
        <v>142</v>
      </c>
      <c r="BE288" s="188">
        <f>IF(N288="základní",J288,0)</f>
        <v>0</v>
      </c>
      <c r="BF288" s="188">
        <f>IF(N288="snížená",J288,0)</f>
        <v>0</v>
      </c>
      <c r="BG288" s="188">
        <f>IF(N288="zákl. přenesená",J288,0)</f>
        <v>0</v>
      </c>
      <c r="BH288" s="188">
        <f>IF(N288="sníž. přenesená",J288,0)</f>
        <v>0</v>
      </c>
      <c r="BI288" s="188">
        <f>IF(N288="nulová",J288,0)</f>
        <v>0</v>
      </c>
      <c r="BJ288" s="18" t="s">
        <v>21</v>
      </c>
      <c r="BK288" s="188">
        <f>ROUND(I288*H288,2)</f>
        <v>0</v>
      </c>
      <c r="BL288" s="18" t="s">
        <v>307</v>
      </c>
      <c r="BM288" s="187" t="s">
        <v>622</v>
      </c>
    </row>
    <row r="289" spans="1:65" s="2" customFormat="1" ht="24.2" customHeight="1">
      <c r="A289" s="36"/>
      <c r="B289" s="37"/>
      <c r="C289" s="176" t="s">
        <v>623</v>
      </c>
      <c r="D289" s="176" t="s">
        <v>145</v>
      </c>
      <c r="E289" s="177" t="s">
        <v>624</v>
      </c>
      <c r="F289" s="178" t="s">
        <v>625</v>
      </c>
      <c r="G289" s="179" t="s">
        <v>177</v>
      </c>
      <c r="H289" s="180">
        <v>1</v>
      </c>
      <c r="I289" s="181"/>
      <c r="J289" s="182">
        <f>ROUND(I289*H289,2)</f>
        <v>0</v>
      </c>
      <c r="K289" s="178" t="s">
        <v>149</v>
      </c>
      <c r="L289" s="41"/>
      <c r="M289" s="183" t="s">
        <v>35</v>
      </c>
      <c r="N289" s="184" t="s">
        <v>51</v>
      </c>
      <c r="O289" s="66"/>
      <c r="P289" s="185">
        <f>O289*H289</f>
        <v>0</v>
      </c>
      <c r="Q289" s="185">
        <v>0</v>
      </c>
      <c r="R289" s="185">
        <f>Q289*H289</f>
        <v>0</v>
      </c>
      <c r="S289" s="185">
        <v>0</v>
      </c>
      <c r="T289" s="186">
        <f>S289*H289</f>
        <v>0</v>
      </c>
      <c r="U289" s="36"/>
      <c r="V289" s="36"/>
      <c r="W289" s="36"/>
      <c r="X289" s="36"/>
      <c r="Y289" s="36"/>
      <c r="Z289" s="36"/>
      <c r="AA289" s="36"/>
      <c r="AB289" s="36"/>
      <c r="AC289" s="36"/>
      <c r="AD289" s="36"/>
      <c r="AE289" s="36"/>
      <c r="AR289" s="187" t="s">
        <v>307</v>
      </c>
      <c r="AT289" s="187" t="s">
        <v>145</v>
      </c>
      <c r="AU289" s="187" t="s">
        <v>89</v>
      </c>
      <c r="AY289" s="18" t="s">
        <v>142</v>
      </c>
      <c r="BE289" s="188">
        <f>IF(N289="základní",J289,0)</f>
        <v>0</v>
      </c>
      <c r="BF289" s="188">
        <f>IF(N289="snížená",J289,0)</f>
        <v>0</v>
      </c>
      <c r="BG289" s="188">
        <f>IF(N289="zákl. přenesená",J289,0)</f>
        <v>0</v>
      </c>
      <c r="BH289" s="188">
        <f>IF(N289="sníž. přenesená",J289,0)</f>
        <v>0</v>
      </c>
      <c r="BI289" s="188">
        <f>IF(N289="nulová",J289,0)</f>
        <v>0</v>
      </c>
      <c r="BJ289" s="18" t="s">
        <v>21</v>
      </c>
      <c r="BK289" s="188">
        <f>ROUND(I289*H289,2)</f>
        <v>0</v>
      </c>
      <c r="BL289" s="18" t="s">
        <v>307</v>
      </c>
      <c r="BM289" s="187" t="s">
        <v>626</v>
      </c>
    </row>
    <row r="290" spans="1:65" s="2" customFormat="1" ht="87.75">
      <c r="A290" s="36"/>
      <c r="B290" s="37"/>
      <c r="C290" s="38"/>
      <c r="D290" s="196" t="s">
        <v>238</v>
      </c>
      <c r="E290" s="38"/>
      <c r="F290" s="217" t="s">
        <v>627</v>
      </c>
      <c r="G290" s="38"/>
      <c r="H290" s="38"/>
      <c r="I290" s="218"/>
      <c r="J290" s="38"/>
      <c r="K290" s="38"/>
      <c r="L290" s="41"/>
      <c r="M290" s="219"/>
      <c r="N290" s="220"/>
      <c r="O290" s="66"/>
      <c r="P290" s="66"/>
      <c r="Q290" s="66"/>
      <c r="R290" s="66"/>
      <c r="S290" s="66"/>
      <c r="T290" s="67"/>
      <c r="U290" s="36"/>
      <c r="V290" s="36"/>
      <c r="W290" s="36"/>
      <c r="X290" s="36"/>
      <c r="Y290" s="36"/>
      <c r="Z290" s="36"/>
      <c r="AA290" s="36"/>
      <c r="AB290" s="36"/>
      <c r="AC290" s="36"/>
      <c r="AD290" s="36"/>
      <c r="AE290" s="36"/>
      <c r="AT290" s="18" t="s">
        <v>238</v>
      </c>
      <c r="AU290" s="18" t="s">
        <v>89</v>
      </c>
    </row>
    <row r="291" spans="1:65" s="2" customFormat="1" ht="14.45" customHeight="1">
      <c r="A291" s="36"/>
      <c r="B291" s="37"/>
      <c r="C291" s="221" t="s">
        <v>628</v>
      </c>
      <c r="D291" s="221" t="s">
        <v>240</v>
      </c>
      <c r="E291" s="222" t="s">
        <v>629</v>
      </c>
      <c r="F291" s="223" t="s">
        <v>630</v>
      </c>
      <c r="G291" s="224" t="s">
        <v>177</v>
      </c>
      <c r="H291" s="225">
        <v>1</v>
      </c>
      <c r="I291" s="226"/>
      <c r="J291" s="227">
        <f>ROUND(I291*H291,2)</f>
        <v>0</v>
      </c>
      <c r="K291" s="223" t="s">
        <v>149</v>
      </c>
      <c r="L291" s="228"/>
      <c r="M291" s="229" t="s">
        <v>35</v>
      </c>
      <c r="N291" s="230" t="s">
        <v>51</v>
      </c>
      <c r="O291" s="66"/>
      <c r="P291" s="185">
        <f>O291*H291</f>
        <v>0</v>
      </c>
      <c r="Q291" s="185">
        <v>4.1000000000000002E-2</v>
      </c>
      <c r="R291" s="185">
        <f>Q291*H291</f>
        <v>4.1000000000000002E-2</v>
      </c>
      <c r="S291" s="185">
        <v>0</v>
      </c>
      <c r="T291" s="186">
        <f>S291*H291</f>
        <v>0</v>
      </c>
      <c r="U291" s="36"/>
      <c r="V291" s="36"/>
      <c r="W291" s="36"/>
      <c r="X291" s="36"/>
      <c r="Y291" s="36"/>
      <c r="Z291" s="36"/>
      <c r="AA291" s="36"/>
      <c r="AB291" s="36"/>
      <c r="AC291" s="36"/>
      <c r="AD291" s="36"/>
      <c r="AE291" s="36"/>
      <c r="AR291" s="187" t="s">
        <v>386</v>
      </c>
      <c r="AT291" s="187" t="s">
        <v>240</v>
      </c>
      <c r="AU291" s="187" t="s">
        <v>89</v>
      </c>
      <c r="AY291" s="18" t="s">
        <v>142</v>
      </c>
      <c r="BE291" s="188">
        <f>IF(N291="základní",J291,0)</f>
        <v>0</v>
      </c>
      <c r="BF291" s="188">
        <f>IF(N291="snížená",J291,0)</f>
        <v>0</v>
      </c>
      <c r="BG291" s="188">
        <f>IF(N291="zákl. přenesená",J291,0)</f>
        <v>0</v>
      </c>
      <c r="BH291" s="188">
        <f>IF(N291="sníž. přenesená",J291,0)</f>
        <v>0</v>
      </c>
      <c r="BI291" s="188">
        <f>IF(N291="nulová",J291,0)</f>
        <v>0</v>
      </c>
      <c r="BJ291" s="18" t="s">
        <v>21</v>
      </c>
      <c r="BK291" s="188">
        <f>ROUND(I291*H291,2)</f>
        <v>0</v>
      </c>
      <c r="BL291" s="18" t="s">
        <v>307</v>
      </c>
      <c r="BM291" s="187" t="s">
        <v>631</v>
      </c>
    </row>
    <row r="292" spans="1:65" s="2" customFormat="1" ht="24.2" customHeight="1">
      <c r="A292" s="36"/>
      <c r="B292" s="37"/>
      <c r="C292" s="176" t="s">
        <v>632</v>
      </c>
      <c r="D292" s="176" t="s">
        <v>145</v>
      </c>
      <c r="E292" s="177" t="s">
        <v>633</v>
      </c>
      <c r="F292" s="178" t="s">
        <v>634</v>
      </c>
      <c r="G292" s="179" t="s">
        <v>177</v>
      </c>
      <c r="H292" s="180">
        <v>2</v>
      </c>
      <c r="I292" s="181"/>
      <c r="J292" s="182">
        <f>ROUND(I292*H292,2)</f>
        <v>0</v>
      </c>
      <c r="K292" s="178" t="s">
        <v>149</v>
      </c>
      <c r="L292" s="41"/>
      <c r="M292" s="183" t="s">
        <v>35</v>
      </c>
      <c r="N292" s="184" t="s">
        <v>51</v>
      </c>
      <c r="O292" s="66"/>
      <c r="P292" s="185">
        <f>O292*H292</f>
        <v>0</v>
      </c>
      <c r="Q292" s="185">
        <v>0</v>
      </c>
      <c r="R292" s="185">
        <f>Q292*H292</f>
        <v>0</v>
      </c>
      <c r="S292" s="185">
        <v>0</v>
      </c>
      <c r="T292" s="186">
        <f>S292*H292</f>
        <v>0</v>
      </c>
      <c r="U292" s="36"/>
      <c r="V292" s="36"/>
      <c r="W292" s="36"/>
      <c r="X292" s="36"/>
      <c r="Y292" s="36"/>
      <c r="Z292" s="36"/>
      <c r="AA292" s="36"/>
      <c r="AB292" s="36"/>
      <c r="AC292" s="36"/>
      <c r="AD292" s="36"/>
      <c r="AE292" s="36"/>
      <c r="AR292" s="187" t="s">
        <v>307</v>
      </c>
      <c r="AT292" s="187" t="s">
        <v>145</v>
      </c>
      <c r="AU292" s="187" t="s">
        <v>89</v>
      </c>
      <c r="AY292" s="18" t="s">
        <v>142</v>
      </c>
      <c r="BE292" s="188">
        <f>IF(N292="základní",J292,0)</f>
        <v>0</v>
      </c>
      <c r="BF292" s="188">
        <f>IF(N292="snížená",J292,0)</f>
        <v>0</v>
      </c>
      <c r="BG292" s="188">
        <f>IF(N292="zákl. přenesená",J292,0)</f>
        <v>0</v>
      </c>
      <c r="BH292" s="188">
        <f>IF(N292="sníž. přenesená",J292,0)</f>
        <v>0</v>
      </c>
      <c r="BI292" s="188">
        <f>IF(N292="nulová",J292,0)</f>
        <v>0</v>
      </c>
      <c r="BJ292" s="18" t="s">
        <v>21</v>
      </c>
      <c r="BK292" s="188">
        <f>ROUND(I292*H292,2)</f>
        <v>0</v>
      </c>
      <c r="BL292" s="18" t="s">
        <v>307</v>
      </c>
      <c r="BM292" s="187" t="s">
        <v>635</v>
      </c>
    </row>
    <row r="293" spans="1:65" s="2" customFormat="1" ht="87.75">
      <c r="A293" s="36"/>
      <c r="B293" s="37"/>
      <c r="C293" s="38"/>
      <c r="D293" s="196" t="s">
        <v>238</v>
      </c>
      <c r="E293" s="38"/>
      <c r="F293" s="217" t="s">
        <v>627</v>
      </c>
      <c r="G293" s="38"/>
      <c r="H293" s="38"/>
      <c r="I293" s="218"/>
      <c r="J293" s="38"/>
      <c r="K293" s="38"/>
      <c r="L293" s="41"/>
      <c r="M293" s="219"/>
      <c r="N293" s="220"/>
      <c r="O293" s="66"/>
      <c r="P293" s="66"/>
      <c r="Q293" s="66"/>
      <c r="R293" s="66"/>
      <c r="S293" s="66"/>
      <c r="T293" s="67"/>
      <c r="U293" s="36"/>
      <c r="V293" s="36"/>
      <c r="W293" s="36"/>
      <c r="X293" s="36"/>
      <c r="Y293" s="36"/>
      <c r="Z293" s="36"/>
      <c r="AA293" s="36"/>
      <c r="AB293" s="36"/>
      <c r="AC293" s="36"/>
      <c r="AD293" s="36"/>
      <c r="AE293" s="36"/>
      <c r="AT293" s="18" t="s">
        <v>238</v>
      </c>
      <c r="AU293" s="18" t="s">
        <v>89</v>
      </c>
    </row>
    <row r="294" spans="1:65" s="2" customFormat="1" ht="14.45" customHeight="1">
      <c r="A294" s="36"/>
      <c r="B294" s="37"/>
      <c r="C294" s="221" t="s">
        <v>636</v>
      </c>
      <c r="D294" s="221" t="s">
        <v>240</v>
      </c>
      <c r="E294" s="222" t="s">
        <v>637</v>
      </c>
      <c r="F294" s="223" t="s">
        <v>638</v>
      </c>
      <c r="G294" s="224" t="s">
        <v>177</v>
      </c>
      <c r="H294" s="225">
        <v>2</v>
      </c>
      <c r="I294" s="226"/>
      <c r="J294" s="227">
        <f>ROUND(I294*H294,2)</f>
        <v>0</v>
      </c>
      <c r="K294" s="223" t="s">
        <v>149</v>
      </c>
      <c r="L294" s="228"/>
      <c r="M294" s="229" t="s">
        <v>35</v>
      </c>
      <c r="N294" s="230" t="s">
        <v>51</v>
      </c>
      <c r="O294" s="66"/>
      <c r="P294" s="185">
        <f>O294*H294</f>
        <v>0</v>
      </c>
      <c r="Q294" s="185">
        <v>4.4999999999999998E-2</v>
      </c>
      <c r="R294" s="185">
        <f>Q294*H294</f>
        <v>0.09</v>
      </c>
      <c r="S294" s="185">
        <v>0</v>
      </c>
      <c r="T294" s="186">
        <f>S294*H294</f>
        <v>0</v>
      </c>
      <c r="U294" s="36"/>
      <c r="V294" s="36"/>
      <c r="W294" s="36"/>
      <c r="X294" s="36"/>
      <c r="Y294" s="36"/>
      <c r="Z294" s="36"/>
      <c r="AA294" s="36"/>
      <c r="AB294" s="36"/>
      <c r="AC294" s="36"/>
      <c r="AD294" s="36"/>
      <c r="AE294" s="36"/>
      <c r="AR294" s="187" t="s">
        <v>386</v>
      </c>
      <c r="AT294" s="187" t="s">
        <v>240</v>
      </c>
      <c r="AU294" s="187" t="s">
        <v>89</v>
      </c>
      <c r="AY294" s="18" t="s">
        <v>142</v>
      </c>
      <c r="BE294" s="188">
        <f>IF(N294="základní",J294,0)</f>
        <v>0</v>
      </c>
      <c r="BF294" s="188">
        <f>IF(N294="snížená",J294,0)</f>
        <v>0</v>
      </c>
      <c r="BG294" s="188">
        <f>IF(N294="zákl. přenesená",J294,0)</f>
        <v>0</v>
      </c>
      <c r="BH294" s="188">
        <f>IF(N294="sníž. přenesená",J294,0)</f>
        <v>0</v>
      </c>
      <c r="BI294" s="188">
        <f>IF(N294="nulová",J294,0)</f>
        <v>0</v>
      </c>
      <c r="BJ294" s="18" t="s">
        <v>21</v>
      </c>
      <c r="BK294" s="188">
        <f>ROUND(I294*H294,2)</f>
        <v>0</v>
      </c>
      <c r="BL294" s="18" t="s">
        <v>307</v>
      </c>
      <c r="BM294" s="187" t="s">
        <v>639</v>
      </c>
    </row>
    <row r="295" spans="1:65" s="2" customFormat="1" ht="24.2" customHeight="1">
      <c r="A295" s="36"/>
      <c r="B295" s="37"/>
      <c r="C295" s="176" t="s">
        <v>640</v>
      </c>
      <c r="D295" s="176" t="s">
        <v>145</v>
      </c>
      <c r="E295" s="177" t="s">
        <v>641</v>
      </c>
      <c r="F295" s="178" t="s">
        <v>642</v>
      </c>
      <c r="G295" s="179" t="s">
        <v>177</v>
      </c>
      <c r="H295" s="180">
        <v>1</v>
      </c>
      <c r="I295" s="181"/>
      <c r="J295" s="182">
        <f>ROUND(I295*H295,2)</f>
        <v>0</v>
      </c>
      <c r="K295" s="178" t="s">
        <v>149</v>
      </c>
      <c r="L295" s="41"/>
      <c r="M295" s="183" t="s">
        <v>35</v>
      </c>
      <c r="N295" s="184" t="s">
        <v>51</v>
      </c>
      <c r="O295" s="66"/>
      <c r="P295" s="185">
        <f>O295*H295</f>
        <v>0</v>
      </c>
      <c r="Q295" s="185">
        <v>0</v>
      </c>
      <c r="R295" s="185">
        <f>Q295*H295</f>
        <v>0</v>
      </c>
      <c r="S295" s="185">
        <v>0</v>
      </c>
      <c r="T295" s="186">
        <f>S295*H295</f>
        <v>0</v>
      </c>
      <c r="U295" s="36"/>
      <c r="V295" s="36"/>
      <c r="W295" s="36"/>
      <c r="X295" s="36"/>
      <c r="Y295" s="36"/>
      <c r="Z295" s="36"/>
      <c r="AA295" s="36"/>
      <c r="AB295" s="36"/>
      <c r="AC295" s="36"/>
      <c r="AD295" s="36"/>
      <c r="AE295" s="36"/>
      <c r="AR295" s="187" t="s">
        <v>307</v>
      </c>
      <c r="AT295" s="187" t="s">
        <v>145</v>
      </c>
      <c r="AU295" s="187" t="s">
        <v>89</v>
      </c>
      <c r="AY295" s="18" t="s">
        <v>142</v>
      </c>
      <c r="BE295" s="188">
        <f>IF(N295="základní",J295,0)</f>
        <v>0</v>
      </c>
      <c r="BF295" s="188">
        <f>IF(N295="snížená",J295,0)</f>
        <v>0</v>
      </c>
      <c r="BG295" s="188">
        <f>IF(N295="zákl. přenesená",J295,0)</f>
        <v>0</v>
      </c>
      <c r="BH295" s="188">
        <f>IF(N295="sníž. přenesená",J295,0)</f>
        <v>0</v>
      </c>
      <c r="BI295" s="188">
        <f>IF(N295="nulová",J295,0)</f>
        <v>0</v>
      </c>
      <c r="BJ295" s="18" t="s">
        <v>21</v>
      </c>
      <c r="BK295" s="188">
        <f>ROUND(I295*H295,2)</f>
        <v>0</v>
      </c>
      <c r="BL295" s="18" t="s">
        <v>307</v>
      </c>
      <c r="BM295" s="187" t="s">
        <v>643</v>
      </c>
    </row>
    <row r="296" spans="1:65" s="2" customFormat="1" ht="87.75">
      <c r="A296" s="36"/>
      <c r="B296" s="37"/>
      <c r="C296" s="38"/>
      <c r="D296" s="196" t="s">
        <v>238</v>
      </c>
      <c r="E296" s="38"/>
      <c r="F296" s="217" t="s">
        <v>627</v>
      </c>
      <c r="G296" s="38"/>
      <c r="H296" s="38"/>
      <c r="I296" s="218"/>
      <c r="J296" s="38"/>
      <c r="K296" s="38"/>
      <c r="L296" s="41"/>
      <c r="M296" s="219"/>
      <c r="N296" s="220"/>
      <c r="O296" s="66"/>
      <c r="P296" s="66"/>
      <c r="Q296" s="66"/>
      <c r="R296" s="66"/>
      <c r="S296" s="66"/>
      <c r="T296" s="67"/>
      <c r="U296" s="36"/>
      <c r="V296" s="36"/>
      <c r="W296" s="36"/>
      <c r="X296" s="36"/>
      <c r="Y296" s="36"/>
      <c r="Z296" s="36"/>
      <c r="AA296" s="36"/>
      <c r="AB296" s="36"/>
      <c r="AC296" s="36"/>
      <c r="AD296" s="36"/>
      <c r="AE296" s="36"/>
      <c r="AT296" s="18" t="s">
        <v>238</v>
      </c>
      <c r="AU296" s="18" t="s">
        <v>89</v>
      </c>
    </row>
    <row r="297" spans="1:65" s="2" customFormat="1" ht="14.45" customHeight="1">
      <c r="A297" s="36"/>
      <c r="B297" s="37"/>
      <c r="C297" s="221" t="s">
        <v>644</v>
      </c>
      <c r="D297" s="221" t="s">
        <v>240</v>
      </c>
      <c r="E297" s="222" t="s">
        <v>645</v>
      </c>
      <c r="F297" s="223" t="s">
        <v>646</v>
      </c>
      <c r="G297" s="224" t="s">
        <v>177</v>
      </c>
      <c r="H297" s="225">
        <v>1</v>
      </c>
      <c r="I297" s="226"/>
      <c r="J297" s="227">
        <f t="shared" ref="J297:J302" si="10">ROUND(I297*H297,2)</f>
        <v>0</v>
      </c>
      <c r="K297" s="223" t="s">
        <v>149</v>
      </c>
      <c r="L297" s="228"/>
      <c r="M297" s="229" t="s">
        <v>35</v>
      </c>
      <c r="N297" s="230" t="s">
        <v>51</v>
      </c>
      <c r="O297" s="66"/>
      <c r="P297" s="185">
        <f t="shared" ref="P297:P302" si="11">O297*H297</f>
        <v>0</v>
      </c>
      <c r="Q297" s="185">
        <v>5.3999999999999999E-2</v>
      </c>
      <c r="R297" s="185">
        <f t="shared" ref="R297:R302" si="12">Q297*H297</f>
        <v>5.3999999999999999E-2</v>
      </c>
      <c r="S297" s="185">
        <v>0</v>
      </c>
      <c r="T297" s="186">
        <f t="shared" ref="T297:T302" si="13">S297*H297</f>
        <v>0</v>
      </c>
      <c r="U297" s="36"/>
      <c r="V297" s="36"/>
      <c r="W297" s="36"/>
      <c r="X297" s="36"/>
      <c r="Y297" s="36"/>
      <c r="Z297" s="36"/>
      <c r="AA297" s="36"/>
      <c r="AB297" s="36"/>
      <c r="AC297" s="36"/>
      <c r="AD297" s="36"/>
      <c r="AE297" s="36"/>
      <c r="AR297" s="187" t="s">
        <v>386</v>
      </c>
      <c r="AT297" s="187" t="s">
        <v>240</v>
      </c>
      <c r="AU297" s="187" t="s">
        <v>89</v>
      </c>
      <c r="AY297" s="18" t="s">
        <v>142</v>
      </c>
      <c r="BE297" s="188">
        <f t="shared" ref="BE297:BE302" si="14">IF(N297="základní",J297,0)</f>
        <v>0</v>
      </c>
      <c r="BF297" s="188">
        <f t="shared" ref="BF297:BF302" si="15">IF(N297="snížená",J297,0)</f>
        <v>0</v>
      </c>
      <c r="BG297" s="188">
        <f t="shared" ref="BG297:BG302" si="16">IF(N297="zákl. přenesená",J297,0)</f>
        <v>0</v>
      </c>
      <c r="BH297" s="188">
        <f t="shared" ref="BH297:BH302" si="17">IF(N297="sníž. přenesená",J297,0)</f>
        <v>0</v>
      </c>
      <c r="BI297" s="188">
        <f t="shared" ref="BI297:BI302" si="18">IF(N297="nulová",J297,0)</f>
        <v>0</v>
      </c>
      <c r="BJ297" s="18" t="s">
        <v>21</v>
      </c>
      <c r="BK297" s="188">
        <f t="shared" ref="BK297:BK302" si="19">ROUND(I297*H297,2)</f>
        <v>0</v>
      </c>
      <c r="BL297" s="18" t="s">
        <v>307</v>
      </c>
      <c r="BM297" s="187" t="s">
        <v>647</v>
      </c>
    </row>
    <row r="298" spans="1:65" s="2" customFormat="1" ht="14.45" customHeight="1">
      <c r="A298" s="36"/>
      <c r="B298" s="37"/>
      <c r="C298" s="176" t="s">
        <v>648</v>
      </c>
      <c r="D298" s="176" t="s">
        <v>145</v>
      </c>
      <c r="E298" s="177" t="s">
        <v>649</v>
      </c>
      <c r="F298" s="178" t="s">
        <v>650</v>
      </c>
      <c r="G298" s="179" t="s">
        <v>177</v>
      </c>
      <c r="H298" s="180">
        <v>4</v>
      </c>
      <c r="I298" s="181"/>
      <c r="J298" s="182">
        <f t="shared" si="10"/>
        <v>0</v>
      </c>
      <c r="K298" s="178" t="s">
        <v>149</v>
      </c>
      <c r="L298" s="41"/>
      <c r="M298" s="183" t="s">
        <v>35</v>
      </c>
      <c r="N298" s="184" t="s">
        <v>51</v>
      </c>
      <c r="O298" s="66"/>
      <c r="P298" s="185">
        <f t="shared" si="11"/>
        <v>0</v>
      </c>
      <c r="Q298" s="185">
        <v>0</v>
      </c>
      <c r="R298" s="185">
        <f t="shared" si="12"/>
        <v>0</v>
      </c>
      <c r="S298" s="185">
        <v>0</v>
      </c>
      <c r="T298" s="186">
        <f t="shared" si="13"/>
        <v>0</v>
      </c>
      <c r="U298" s="36"/>
      <c r="V298" s="36"/>
      <c r="W298" s="36"/>
      <c r="X298" s="36"/>
      <c r="Y298" s="36"/>
      <c r="Z298" s="36"/>
      <c r="AA298" s="36"/>
      <c r="AB298" s="36"/>
      <c r="AC298" s="36"/>
      <c r="AD298" s="36"/>
      <c r="AE298" s="36"/>
      <c r="AR298" s="187" t="s">
        <v>307</v>
      </c>
      <c r="AT298" s="187" t="s">
        <v>145</v>
      </c>
      <c r="AU298" s="187" t="s">
        <v>89</v>
      </c>
      <c r="AY298" s="18" t="s">
        <v>142</v>
      </c>
      <c r="BE298" s="188">
        <f t="shared" si="14"/>
        <v>0</v>
      </c>
      <c r="BF298" s="188">
        <f t="shared" si="15"/>
        <v>0</v>
      </c>
      <c r="BG298" s="188">
        <f t="shared" si="16"/>
        <v>0</v>
      </c>
      <c r="BH298" s="188">
        <f t="shared" si="17"/>
        <v>0</v>
      </c>
      <c r="BI298" s="188">
        <f t="shared" si="18"/>
        <v>0</v>
      </c>
      <c r="BJ298" s="18" t="s">
        <v>21</v>
      </c>
      <c r="BK298" s="188">
        <f t="shared" si="19"/>
        <v>0</v>
      </c>
      <c r="BL298" s="18" t="s">
        <v>307</v>
      </c>
      <c r="BM298" s="187" t="s">
        <v>651</v>
      </c>
    </row>
    <row r="299" spans="1:65" s="2" customFormat="1" ht="14.45" customHeight="1">
      <c r="A299" s="36"/>
      <c r="B299" s="37"/>
      <c r="C299" s="221" t="s">
        <v>652</v>
      </c>
      <c r="D299" s="221" t="s">
        <v>240</v>
      </c>
      <c r="E299" s="222" t="s">
        <v>653</v>
      </c>
      <c r="F299" s="223" t="s">
        <v>654</v>
      </c>
      <c r="G299" s="224" t="s">
        <v>177</v>
      </c>
      <c r="H299" s="225">
        <v>4</v>
      </c>
      <c r="I299" s="226"/>
      <c r="J299" s="227">
        <f t="shared" si="10"/>
        <v>0</v>
      </c>
      <c r="K299" s="223" t="s">
        <v>149</v>
      </c>
      <c r="L299" s="228"/>
      <c r="M299" s="229" t="s">
        <v>35</v>
      </c>
      <c r="N299" s="230" t="s">
        <v>51</v>
      </c>
      <c r="O299" s="66"/>
      <c r="P299" s="185">
        <f t="shared" si="11"/>
        <v>0</v>
      </c>
      <c r="Q299" s="185">
        <v>1.4E-3</v>
      </c>
      <c r="R299" s="185">
        <f t="shared" si="12"/>
        <v>5.5999999999999999E-3</v>
      </c>
      <c r="S299" s="185">
        <v>0</v>
      </c>
      <c r="T299" s="186">
        <f t="shared" si="13"/>
        <v>0</v>
      </c>
      <c r="U299" s="36"/>
      <c r="V299" s="36"/>
      <c r="W299" s="36"/>
      <c r="X299" s="36"/>
      <c r="Y299" s="36"/>
      <c r="Z299" s="36"/>
      <c r="AA299" s="36"/>
      <c r="AB299" s="36"/>
      <c r="AC299" s="36"/>
      <c r="AD299" s="36"/>
      <c r="AE299" s="36"/>
      <c r="AR299" s="187" t="s">
        <v>386</v>
      </c>
      <c r="AT299" s="187" t="s">
        <v>240</v>
      </c>
      <c r="AU299" s="187" t="s">
        <v>89</v>
      </c>
      <c r="AY299" s="18" t="s">
        <v>142</v>
      </c>
      <c r="BE299" s="188">
        <f t="shared" si="14"/>
        <v>0</v>
      </c>
      <c r="BF299" s="188">
        <f t="shared" si="15"/>
        <v>0</v>
      </c>
      <c r="BG299" s="188">
        <f t="shared" si="16"/>
        <v>0</v>
      </c>
      <c r="BH299" s="188">
        <f t="shared" si="17"/>
        <v>0</v>
      </c>
      <c r="BI299" s="188">
        <f t="shared" si="18"/>
        <v>0</v>
      </c>
      <c r="BJ299" s="18" t="s">
        <v>21</v>
      </c>
      <c r="BK299" s="188">
        <f t="shared" si="19"/>
        <v>0</v>
      </c>
      <c r="BL299" s="18" t="s">
        <v>307</v>
      </c>
      <c r="BM299" s="187" t="s">
        <v>655</v>
      </c>
    </row>
    <row r="300" spans="1:65" s="2" customFormat="1" ht="24.2" customHeight="1">
      <c r="A300" s="36"/>
      <c r="B300" s="37"/>
      <c r="C300" s="176" t="s">
        <v>656</v>
      </c>
      <c r="D300" s="176" t="s">
        <v>145</v>
      </c>
      <c r="E300" s="177" t="s">
        <v>657</v>
      </c>
      <c r="F300" s="178" t="s">
        <v>658</v>
      </c>
      <c r="G300" s="179" t="s">
        <v>177</v>
      </c>
      <c r="H300" s="180">
        <v>1</v>
      </c>
      <c r="I300" s="181"/>
      <c r="J300" s="182">
        <f t="shared" si="10"/>
        <v>0</v>
      </c>
      <c r="K300" s="178" t="s">
        <v>149</v>
      </c>
      <c r="L300" s="41"/>
      <c r="M300" s="183" t="s">
        <v>35</v>
      </c>
      <c r="N300" s="184" t="s">
        <v>51</v>
      </c>
      <c r="O300" s="66"/>
      <c r="P300" s="185">
        <f t="shared" si="11"/>
        <v>0</v>
      </c>
      <c r="Q300" s="185">
        <v>0</v>
      </c>
      <c r="R300" s="185">
        <f t="shared" si="12"/>
        <v>0</v>
      </c>
      <c r="S300" s="185">
        <v>0</v>
      </c>
      <c r="T300" s="186">
        <f t="shared" si="13"/>
        <v>0</v>
      </c>
      <c r="U300" s="36"/>
      <c r="V300" s="36"/>
      <c r="W300" s="36"/>
      <c r="X300" s="36"/>
      <c r="Y300" s="36"/>
      <c r="Z300" s="36"/>
      <c r="AA300" s="36"/>
      <c r="AB300" s="36"/>
      <c r="AC300" s="36"/>
      <c r="AD300" s="36"/>
      <c r="AE300" s="36"/>
      <c r="AR300" s="187" t="s">
        <v>307</v>
      </c>
      <c r="AT300" s="187" t="s">
        <v>145</v>
      </c>
      <c r="AU300" s="187" t="s">
        <v>89</v>
      </c>
      <c r="AY300" s="18" t="s">
        <v>142</v>
      </c>
      <c r="BE300" s="188">
        <f t="shared" si="14"/>
        <v>0</v>
      </c>
      <c r="BF300" s="188">
        <f t="shared" si="15"/>
        <v>0</v>
      </c>
      <c r="BG300" s="188">
        <f t="shared" si="16"/>
        <v>0</v>
      </c>
      <c r="BH300" s="188">
        <f t="shared" si="17"/>
        <v>0</v>
      </c>
      <c r="BI300" s="188">
        <f t="shared" si="18"/>
        <v>0</v>
      </c>
      <c r="BJ300" s="18" t="s">
        <v>21</v>
      </c>
      <c r="BK300" s="188">
        <f t="shared" si="19"/>
        <v>0</v>
      </c>
      <c r="BL300" s="18" t="s">
        <v>307</v>
      </c>
      <c r="BM300" s="187" t="s">
        <v>659</v>
      </c>
    </row>
    <row r="301" spans="1:65" s="2" customFormat="1" ht="14.45" customHeight="1">
      <c r="A301" s="36"/>
      <c r="B301" s="37"/>
      <c r="C301" s="221" t="s">
        <v>660</v>
      </c>
      <c r="D301" s="221" t="s">
        <v>240</v>
      </c>
      <c r="E301" s="222" t="s">
        <v>661</v>
      </c>
      <c r="F301" s="223" t="s">
        <v>662</v>
      </c>
      <c r="G301" s="224" t="s">
        <v>177</v>
      </c>
      <c r="H301" s="225">
        <v>1</v>
      </c>
      <c r="I301" s="226"/>
      <c r="J301" s="227">
        <f t="shared" si="10"/>
        <v>0</v>
      </c>
      <c r="K301" s="223" t="s">
        <v>149</v>
      </c>
      <c r="L301" s="228"/>
      <c r="M301" s="229" t="s">
        <v>35</v>
      </c>
      <c r="N301" s="230" t="s">
        <v>51</v>
      </c>
      <c r="O301" s="66"/>
      <c r="P301" s="185">
        <f t="shared" si="11"/>
        <v>0</v>
      </c>
      <c r="Q301" s="185">
        <v>4.7000000000000002E-3</v>
      </c>
      <c r="R301" s="185">
        <f t="shared" si="12"/>
        <v>4.7000000000000002E-3</v>
      </c>
      <c r="S301" s="185">
        <v>0</v>
      </c>
      <c r="T301" s="186">
        <f t="shared" si="13"/>
        <v>0</v>
      </c>
      <c r="U301" s="36"/>
      <c r="V301" s="36"/>
      <c r="W301" s="36"/>
      <c r="X301" s="36"/>
      <c r="Y301" s="36"/>
      <c r="Z301" s="36"/>
      <c r="AA301" s="36"/>
      <c r="AB301" s="36"/>
      <c r="AC301" s="36"/>
      <c r="AD301" s="36"/>
      <c r="AE301" s="36"/>
      <c r="AR301" s="187" t="s">
        <v>386</v>
      </c>
      <c r="AT301" s="187" t="s">
        <v>240</v>
      </c>
      <c r="AU301" s="187" t="s">
        <v>89</v>
      </c>
      <c r="AY301" s="18" t="s">
        <v>142</v>
      </c>
      <c r="BE301" s="188">
        <f t="shared" si="14"/>
        <v>0</v>
      </c>
      <c r="BF301" s="188">
        <f t="shared" si="15"/>
        <v>0</v>
      </c>
      <c r="BG301" s="188">
        <f t="shared" si="16"/>
        <v>0</v>
      </c>
      <c r="BH301" s="188">
        <f t="shared" si="17"/>
        <v>0</v>
      </c>
      <c r="BI301" s="188">
        <f t="shared" si="18"/>
        <v>0</v>
      </c>
      <c r="BJ301" s="18" t="s">
        <v>21</v>
      </c>
      <c r="BK301" s="188">
        <f t="shared" si="19"/>
        <v>0</v>
      </c>
      <c r="BL301" s="18" t="s">
        <v>307</v>
      </c>
      <c r="BM301" s="187" t="s">
        <v>663</v>
      </c>
    </row>
    <row r="302" spans="1:65" s="2" customFormat="1" ht="24.2" customHeight="1">
      <c r="A302" s="36"/>
      <c r="B302" s="37"/>
      <c r="C302" s="176" t="s">
        <v>664</v>
      </c>
      <c r="D302" s="176" t="s">
        <v>145</v>
      </c>
      <c r="E302" s="177" t="s">
        <v>665</v>
      </c>
      <c r="F302" s="178" t="s">
        <v>666</v>
      </c>
      <c r="G302" s="179" t="s">
        <v>177</v>
      </c>
      <c r="H302" s="180">
        <v>12</v>
      </c>
      <c r="I302" s="181"/>
      <c r="J302" s="182">
        <f t="shared" si="10"/>
        <v>0</v>
      </c>
      <c r="K302" s="178" t="s">
        <v>149</v>
      </c>
      <c r="L302" s="41"/>
      <c r="M302" s="183" t="s">
        <v>35</v>
      </c>
      <c r="N302" s="184" t="s">
        <v>51</v>
      </c>
      <c r="O302" s="66"/>
      <c r="P302" s="185">
        <f t="shared" si="11"/>
        <v>0</v>
      </c>
      <c r="Q302" s="185">
        <v>2.5999999999999998E-4</v>
      </c>
      <c r="R302" s="185">
        <f t="shared" si="12"/>
        <v>3.1199999999999995E-3</v>
      </c>
      <c r="S302" s="185">
        <v>0</v>
      </c>
      <c r="T302" s="186">
        <f t="shared" si="13"/>
        <v>0</v>
      </c>
      <c r="U302" s="36"/>
      <c r="V302" s="36"/>
      <c r="W302" s="36"/>
      <c r="X302" s="36"/>
      <c r="Y302" s="36"/>
      <c r="Z302" s="36"/>
      <c r="AA302" s="36"/>
      <c r="AB302" s="36"/>
      <c r="AC302" s="36"/>
      <c r="AD302" s="36"/>
      <c r="AE302" s="36"/>
      <c r="AR302" s="187" t="s">
        <v>307</v>
      </c>
      <c r="AT302" s="187" t="s">
        <v>145</v>
      </c>
      <c r="AU302" s="187" t="s">
        <v>89</v>
      </c>
      <c r="AY302" s="18" t="s">
        <v>142</v>
      </c>
      <c r="BE302" s="188">
        <f t="shared" si="14"/>
        <v>0</v>
      </c>
      <c r="BF302" s="188">
        <f t="shared" si="15"/>
        <v>0</v>
      </c>
      <c r="BG302" s="188">
        <f t="shared" si="16"/>
        <v>0</v>
      </c>
      <c r="BH302" s="188">
        <f t="shared" si="17"/>
        <v>0</v>
      </c>
      <c r="BI302" s="188">
        <f t="shared" si="18"/>
        <v>0</v>
      </c>
      <c r="BJ302" s="18" t="s">
        <v>21</v>
      </c>
      <c r="BK302" s="188">
        <f t="shared" si="19"/>
        <v>0</v>
      </c>
      <c r="BL302" s="18" t="s">
        <v>307</v>
      </c>
      <c r="BM302" s="187" t="s">
        <v>667</v>
      </c>
    </row>
    <row r="303" spans="1:65" s="2" customFormat="1" ht="48.75">
      <c r="A303" s="36"/>
      <c r="B303" s="37"/>
      <c r="C303" s="38"/>
      <c r="D303" s="196" t="s">
        <v>238</v>
      </c>
      <c r="E303" s="38"/>
      <c r="F303" s="217" t="s">
        <v>668</v>
      </c>
      <c r="G303" s="38"/>
      <c r="H303" s="38"/>
      <c r="I303" s="218"/>
      <c r="J303" s="38"/>
      <c r="K303" s="38"/>
      <c r="L303" s="41"/>
      <c r="M303" s="219"/>
      <c r="N303" s="220"/>
      <c r="O303" s="66"/>
      <c r="P303" s="66"/>
      <c r="Q303" s="66"/>
      <c r="R303" s="66"/>
      <c r="S303" s="66"/>
      <c r="T303" s="67"/>
      <c r="U303" s="36"/>
      <c r="V303" s="36"/>
      <c r="W303" s="36"/>
      <c r="X303" s="36"/>
      <c r="Y303" s="36"/>
      <c r="Z303" s="36"/>
      <c r="AA303" s="36"/>
      <c r="AB303" s="36"/>
      <c r="AC303" s="36"/>
      <c r="AD303" s="36"/>
      <c r="AE303" s="36"/>
      <c r="AT303" s="18" t="s">
        <v>238</v>
      </c>
      <c r="AU303" s="18" t="s">
        <v>89</v>
      </c>
    </row>
    <row r="304" spans="1:65" s="2" customFormat="1" ht="24.2" customHeight="1">
      <c r="A304" s="36"/>
      <c r="B304" s="37"/>
      <c r="C304" s="221" t="s">
        <v>669</v>
      </c>
      <c r="D304" s="221" t="s">
        <v>240</v>
      </c>
      <c r="E304" s="222" t="s">
        <v>670</v>
      </c>
      <c r="F304" s="223" t="s">
        <v>671</v>
      </c>
      <c r="G304" s="224" t="s">
        <v>177</v>
      </c>
      <c r="H304" s="225">
        <v>7</v>
      </c>
      <c r="I304" s="226"/>
      <c r="J304" s="227">
        <f>ROUND(I304*H304,2)</f>
        <v>0</v>
      </c>
      <c r="K304" s="223" t="s">
        <v>149</v>
      </c>
      <c r="L304" s="228"/>
      <c r="M304" s="229" t="s">
        <v>35</v>
      </c>
      <c r="N304" s="230" t="s">
        <v>51</v>
      </c>
      <c r="O304" s="66"/>
      <c r="P304" s="185">
        <f>O304*H304</f>
        <v>0</v>
      </c>
      <c r="Q304" s="185">
        <v>2.9000000000000001E-2</v>
      </c>
      <c r="R304" s="185">
        <f>Q304*H304</f>
        <v>0.20300000000000001</v>
      </c>
      <c r="S304" s="185">
        <v>0</v>
      </c>
      <c r="T304" s="186">
        <f>S304*H304</f>
        <v>0</v>
      </c>
      <c r="U304" s="36"/>
      <c r="V304" s="36"/>
      <c r="W304" s="36"/>
      <c r="X304" s="36"/>
      <c r="Y304" s="36"/>
      <c r="Z304" s="36"/>
      <c r="AA304" s="36"/>
      <c r="AB304" s="36"/>
      <c r="AC304" s="36"/>
      <c r="AD304" s="36"/>
      <c r="AE304" s="36"/>
      <c r="AR304" s="187" t="s">
        <v>386</v>
      </c>
      <c r="AT304" s="187" t="s">
        <v>240</v>
      </c>
      <c r="AU304" s="187" t="s">
        <v>89</v>
      </c>
      <c r="AY304" s="18" t="s">
        <v>142</v>
      </c>
      <c r="BE304" s="188">
        <f>IF(N304="základní",J304,0)</f>
        <v>0</v>
      </c>
      <c r="BF304" s="188">
        <f>IF(N304="snížená",J304,0)</f>
        <v>0</v>
      </c>
      <c r="BG304" s="188">
        <f>IF(N304="zákl. přenesená",J304,0)</f>
        <v>0</v>
      </c>
      <c r="BH304" s="188">
        <f>IF(N304="sníž. přenesená",J304,0)</f>
        <v>0</v>
      </c>
      <c r="BI304" s="188">
        <f>IF(N304="nulová",J304,0)</f>
        <v>0</v>
      </c>
      <c r="BJ304" s="18" t="s">
        <v>21</v>
      </c>
      <c r="BK304" s="188">
        <f>ROUND(I304*H304,2)</f>
        <v>0</v>
      </c>
      <c r="BL304" s="18" t="s">
        <v>307</v>
      </c>
      <c r="BM304" s="187" t="s">
        <v>672</v>
      </c>
    </row>
    <row r="305" spans="1:65" s="2" customFormat="1" ht="24.2" customHeight="1">
      <c r="A305" s="36"/>
      <c r="B305" s="37"/>
      <c r="C305" s="221" t="s">
        <v>673</v>
      </c>
      <c r="D305" s="221" t="s">
        <v>240</v>
      </c>
      <c r="E305" s="222" t="s">
        <v>674</v>
      </c>
      <c r="F305" s="223" t="s">
        <v>675</v>
      </c>
      <c r="G305" s="224" t="s">
        <v>177</v>
      </c>
      <c r="H305" s="225">
        <v>5</v>
      </c>
      <c r="I305" s="226"/>
      <c r="J305" s="227">
        <f>ROUND(I305*H305,2)</f>
        <v>0</v>
      </c>
      <c r="K305" s="223" t="s">
        <v>149</v>
      </c>
      <c r="L305" s="228"/>
      <c r="M305" s="229" t="s">
        <v>35</v>
      </c>
      <c r="N305" s="230" t="s">
        <v>51</v>
      </c>
      <c r="O305" s="66"/>
      <c r="P305" s="185">
        <f>O305*H305</f>
        <v>0</v>
      </c>
      <c r="Q305" s="185">
        <v>2.9000000000000001E-2</v>
      </c>
      <c r="R305" s="185">
        <f>Q305*H305</f>
        <v>0.14500000000000002</v>
      </c>
      <c r="S305" s="185">
        <v>0</v>
      </c>
      <c r="T305" s="186">
        <f>S305*H305</f>
        <v>0</v>
      </c>
      <c r="U305" s="36"/>
      <c r="V305" s="36"/>
      <c r="W305" s="36"/>
      <c r="X305" s="36"/>
      <c r="Y305" s="36"/>
      <c r="Z305" s="36"/>
      <c r="AA305" s="36"/>
      <c r="AB305" s="36"/>
      <c r="AC305" s="36"/>
      <c r="AD305" s="36"/>
      <c r="AE305" s="36"/>
      <c r="AR305" s="187" t="s">
        <v>386</v>
      </c>
      <c r="AT305" s="187" t="s">
        <v>240</v>
      </c>
      <c r="AU305" s="187" t="s">
        <v>89</v>
      </c>
      <c r="AY305" s="18" t="s">
        <v>142</v>
      </c>
      <c r="BE305" s="188">
        <f>IF(N305="základní",J305,0)</f>
        <v>0</v>
      </c>
      <c r="BF305" s="188">
        <f>IF(N305="snížená",J305,0)</f>
        <v>0</v>
      </c>
      <c r="BG305" s="188">
        <f>IF(N305="zákl. přenesená",J305,0)</f>
        <v>0</v>
      </c>
      <c r="BH305" s="188">
        <f>IF(N305="sníž. přenesená",J305,0)</f>
        <v>0</v>
      </c>
      <c r="BI305" s="188">
        <f>IF(N305="nulová",J305,0)</f>
        <v>0</v>
      </c>
      <c r="BJ305" s="18" t="s">
        <v>21</v>
      </c>
      <c r="BK305" s="188">
        <f>ROUND(I305*H305,2)</f>
        <v>0</v>
      </c>
      <c r="BL305" s="18" t="s">
        <v>307</v>
      </c>
      <c r="BM305" s="187" t="s">
        <v>676</v>
      </c>
    </row>
    <row r="306" spans="1:65" s="2" customFormat="1" ht="24.2" customHeight="1">
      <c r="A306" s="36"/>
      <c r="B306" s="37"/>
      <c r="C306" s="176" t="s">
        <v>677</v>
      </c>
      <c r="D306" s="176" t="s">
        <v>145</v>
      </c>
      <c r="E306" s="177" t="s">
        <v>678</v>
      </c>
      <c r="F306" s="178" t="s">
        <v>679</v>
      </c>
      <c r="G306" s="179" t="s">
        <v>236</v>
      </c>
      <c r="H306" s="180">
        <v>2.3740000000000001</v>
      </c>
      <c r="I306" s="181"/>
      <c r="J306" s="182">
        <f>ROUND(I306*H306,2)</f>
        <v>0</v>
      </c>
      <c r="K306" s="178" t="s">
        <v>149</v>
      </c>
      <c r="L306" s="41"/>
      <c r="M306" s="183" t="s">
        <v>35</v>
      </c>
      <c r="N306" s="184" t="s">
        <v>51</v>
      </c>
      <c r="O306" s="66"/>
      <c r="P306" s="185">
        <f>O306*H306</f>
        <v>0</v>
      </c>
      <c r="Q306" s="185">
        <v>0</v>
      </c>
      <c r="R306" s="185">
        <f>Q306*H306</f>
        <v>0</v>
      </c>
      <c r="S306" s="185">
        <v>0</v>
      </c>
      <c r="T306" s="186">
        <f>S306*H306</f>
        <v>0</v>
      </c>
      <c r="U306" s="36"/>
      <c r="V306" s="36"/>
      <c r="W306" s="36"/>
      <c r="X306" s="36"/>
      <c r="Y306" s="36"/>
      <c r="Z306" s="36"/>
      <c r="AA306" s="36"/>
      <c r="AB306" s="36"/>
      <c r="AC306" s="36"/>
      <c r="AD306" s="36"/>
      <c r="AE306" s="36"/>
      <c r="AR306" s="187" t="s">
        <v>307</v>
      </c>
      <c r="AT306" s="187" t="s">
        <v>145</v>
      </c>
      <c r="AU306" s="187" t="s">
        <v>89</v>
      </c>
      <c r="AY306" s="18" t="s">
        <v>142</v>
      </c>
      <c r="BE306" s="188">
        <f>IF(N306="základní",J306,0)</f>
        <v>0</v>
      </c>
      <c r="BF306" s="188">
        <f>IF(N306="snížená",J306,0)</f>
        <v>0</v>
      </c>
      <c r="BG306" s="188">
        <f>IF(N306="zákl. přenesená",J306,0)</f>
        <v>0</v>
      </c>
      <c r="BH306" s="188">
        <f>IF(N306="sníž. přenesená",J306,0)</f>
        <v>0</v>
      </c>
      <c r="BI306" s="188">
        <f>IF(N306="nulová",J306,0)</f>
        <v>0</v>
      </c>
      <c r="BJ306" s="18" t="s">
        <v>21</v>
      </c>
      <c r="BK306" s="188">
        <f>ROUND(I306*H306,2)</f>
        <v>0</v>
      </c>
      <c r="BL306" s="18" t="s">
        <v>307</v>
      </c>
      <c r="BM306" s="187" t="s">
        <v>680</v>
      </c>
    </row>
    <row r="307" spans="1:65" s="2" customFormat="1" ht="78">
      <c r="A307" s="36"/>
      <c r="B307" s="37"/>
      <c r="C307" s="38"/>
      <c r="D307" s="196" t="s">
        <v>238</v>
      </c>
      <c r="E307" s="38"/>
      <c r="F307" s="217" t="s">
        <v>681</v>
      </c>
      <c r="G307" s="38"/>
      <c r="H307" s="38"/>
      <c r="I307" s="218"/>
      <c r="J307" s="38"/>
      <c r="K307" s="38"/>
      <c r="L307" s="41"/>
      <c r="M307" s="219"/>
      <c r="N307" s="220"/>
      <c r="O307" s="66"/>
      <c r="P307" s="66"/>
      <c r="Q307" s="66"/>
      <c r="R307" s="66"/>
      <c r="S307" s="66"/>
      <c r="T307" s="67"/>
      <c r="U307" s="36"/>
      <c r="V307" s="36"/>
      <c r="W307" s="36"/>
      <c r="X307" s="36"/>
      <c r="Y307" s="36"/>
      <c r="Z307" s="36"/>
      <c r="AA307" s="36"/>
      <c r="AB307" s="36"/>
      <c r="AC307" s="36"/>
      <c r="AD307" s="36"/>
      <c r="AE307" s="36"/>
      <c r="AT307" s="18" t="s">
        <v>238</v>
      </c>
      <c r="AU307" s="18" t="s">
        <v>89</v>
      </c>
    </row>
    <row r="308" spans="1:65" s="12" customFormat="1" ht="22.9" customHeight="1">
      <c r="B308" s="160"/>
      <c r="C308" s="161"/>
      <c r="D308" s="162" t="s">
        <v>79</v>
      </c>
      <c r="E308" s="174" t="s">
        <v>682</v>
      </c>
      <c r="F308" s="174" t="s">
        <v>683</v>
      </c>
      <c r="G308" s="161"/>
      <c r="H308" s="161"/>
      <c r="I308" s="164"/>
      <c r="J308" s="175">
        <f>BK308</f>
        <v>0</v>
      </c>
      <c r="K308" s="161"/>
      <c r="L308" s="166"/>
      <c r="M308" s="167"/>
      <c r="N308" s="168"/>
      <c r="O308" s="168"/>
      <c r="P308" s="169">
        <f>SUM(P309:P316)</f>
        <v>0</v>
      </c>
      <c r="Q308" s="168"/>
      <c r="R308" s="169">
        <f>SUM(R309:R316)</f>
        <v>0.35483600000000004</v>
      </c>
      <c r="S308" s="168"/>
      <c r="T308" s="170">
        <f>SUM(T309:T316)</f>
        <v>0</v>
      </c>
      <c r="AR308" s="171" t="s">
        <v>89</v>
      </c>
      <c r="AT308" s="172" t="s">
        <v>79</v>
      </c>
      <c r="AU308" s="172" t="s">
        <v>21</v>
      </c>
      <c r="AY308" s="171" t="s">
        <v>142</v>
      </c>
      <c r="BK308" s="173">
        <f>SUM(BK309:BK316)</f>
        <v>0</v>
      </c>
    </row>
    <row r="309" spans="1:65" s="2" customFormat="1" ht="24.2" customHeight="1">
      <c r="A309" s="36"/>
      <c r="B309" s="37"/>
      <c r="C309" s="176" t="s">
        <v>684</v>
      </c>
      <c r="D309" s="176" t="s">
        <v>145</v>
      </c>
      <c r="E309" s="177" t="s">
        <v>685</v>
      </c>
      <c r="F309" s="178" t="s">
        <v>686</v>
      </c>
      <c r="G309" s="179" t="s">
        <v>294</v>
      </c>
      <c r="H309" s="180">
        <v>9.84</v>
      </c>
      <c r="I309" s="181"/>
      <c r="J309" s="182">
        <f>ROUND(I309*H309,2)</f>
        <v>0</v>
      </c>
      <c r="K309" s="178" t="s">
        <v>149</v>
      </c>
      <c r="L309" s="41"/>
      <c r="M309" s="183" t="s">
        <v>35</v>
      </c>
      <c r="N309" s="184" t="s">
        <v>51</v>
      </c>
      <c r="O309" s="66"/>
      <c r="P309" s="185">
        <f>O309*H309</f>
        <v>0</v>
      </c>
      <c r="Q309" s="185">
        <v>1.37E-2</v>
      </c>
      <c r="R309" s="185">
        <f>Q309*H309</f>
        <v>0.13480800000000001</v>
      </c>
      <c r="S309" s="185">
        <v>0</v>
      </c>
      <c r="T309" s="186">
        <f>S309*H309</f>
        <v>0</v>
      </c>
      <c r="U309" s="36"/>
      <c r="V309" s="36"/>
      <c r="W309" s="36"/>
      <c r="X309" s="36"/>
      <c r="Y309" s="36"/>
      <c r="Z309" s="36"/>
      <c r="AA309" s="36"/>
      <c r="AB309" s="36"/>
      <c r="AC309" s="36"/>
      <c r="AD309" s="36"/>
      <c r="AE309" s="36"/>
      <c r="AR309" s="187" t="s">
        <v>307</v>
      </c>
      <c r="AT309" s="187" t="s">
        <v>145</v>
      </c>
      <c r="AU309" s="187" t="s">
        <v>89</v>
      </c>
      <c r="AY309" s="18" t="s">
        <v>142</v>
      </c>
      <c r="BE309" s="188">
        <f>IF(N309="základní",J309,0)</f>
        <v>0</v>
      </c>
      <c r="BF309" s="188">
        <f>IF(N309="snížená",J309,0)</f>
        <v>0</v>
      </c>
      <c r="BG309" s="188">
        <f>IF(N309="zákl. přenesená",J309,0)</f>
        <v>0</v>
      </c>
      <c r="BH309" s="188">
        <f>IF(N309="sníž. přenesená",J309,0)</f>
        <v>0</v>
      </c>
      <c r="BI309" s="188">
        <f>IF(N309="nulová",J309,0)</f>
        <v>0</v>
      </c>
      <c r="BJ309" s="18" t="s">
        <v>21</v>
      </c>
      <c r="BK309" s="188">
        <f>ROUND(I309*H309,2)</f>
        <v>0</v>
      </c>
      <c r="BL309" s="18" t="s">
        <v>307</v>
      </c>
      <c r="BM309" s="187" t="s">
        <v>687</v>
      </c>
    </row>
    <row r="310" spans="1:65" s="2" customFormat="1" ht="24.2" customHeight="1">
      <c r="A310" s="36"/>
      <c r="B310" s="37"/>
      <c r="C310" s="176" t="s">
        <v>688</v>
      </c>
      <c r="D310" s="176" t="s">
        <v>145</v>
      </c>
      <c r="E310" s="177" t="s">
        <v>689</v>
      </c>
      <c r="F310" s="178" t="s">
        <v>690</v>
      </c>
      <c r="G310" s="179" t="s">
        <v>294</v>
      </c>
      <c r="H310" s="180">
        <v>9.84</v>
      </c>
      <c r="I310" s="181"/>
      <c r="J310" s="182">
        <f>ROUND(I310*H310,2)</f>
        <v>0</v>
      </c>
      <c r="K310" s="178" t="s">
        <v>149</v>
      </c>
      <c r="L310" s="41"/>
      <c r="M310" s="183" t="s">
        <v>35</v>
      </c>
      <c r="N310" s="184" t="s">
        <v>51</v>
      </c>
      <c r="O310" s="66"/>
      <c r="P310" s="185">
        <f>O310*H310</f>
        <v>0</v>
      </c>
      <c r="Q310" s="185">
        <v>7.7999999999999996E-3</v>
      </c>
      <c r="R310" s="185">
        <f>Q310*H310</f>
        <v>7.6752000000000001E-2</v>
      </c>
      <c r="S310" s="185">
        <v>0</v>
      </c>
      <c r="T310" s="186">
        <f>S310*H310</f>
        <v>0</v>
      </c>
      <c r="U310" s="36"/>
      <c r="V310" s="36"/>
      <c r="W310" s="36"/>
      <c r="X310" s="36"/>
      <c r="Y310" s="36"/>
      <c r="Z310" s="36"/>
      <c r="AA310" s="36"/>
      <c r="AB310" s="36"/>
      <c r="AC310" s="36"/>
      <c r="AD310" s="36"/>
      <c r="AE310" s="36"/>
      <c r="AR310" s="187" t="s">
        <v>307</v>
      </c>
      <c r="AT310" s="187" t="s">
        <v>145</v>
      </c>
      <c r="AU310" s="187" t="s">
        <v>89</v>
      </c>
      <c r="AY310" s="18" t="s">
        <v>142</v>
      </c>
      <c r="BE310" s="188">
        <f>IF(N310="základní",J310,0)</f>
        <v>0</v>
      </c>
      <c r="BF310" s="188">
        <f>IF(N310="snížená",J310,0)</f>
        <v>0</v>
      </c>
      <c r="BG310" s="188">
        <f>IF(N310="zákl. přenesená",J310,0)</f>
        <v>0</v>
      </c>
      <c r="BH310" s="188">
        <f>IF(N310="sníž. přenesená",J310,0)</f>
        <v>0</v>
      </c>
      <c r="BI310" s="188">
        <f>IF(N310="nulová",J310,0)</f>
        <v>0</v>
      </c>
      <c r="BJ310" s="18" t="s">
        <v>21</v>
      </c>
      <c r="BK310" s="188">
        <f>ROUND(I310*H310,2)</f>
        <v>0</v>
      </c>
      <c r="BL310" s="18" t="s">
        <v>307</v>
      </c>
      <c r="BM310" s="187" t="s">
        <v>691</v>
      </c>
    </row>
    <row r="311" spans="1:65" s="2" customFormat="1" ht="14.45" customHeight="1">
      <c r="A311" s="36"/>
      <c r="B311" s="37"/>
      <c r="C311" s="221" t="s">
        <v>692</v>
      </c>
      <c r="D311" s="221" t="s">
        <v>240</v>
      </c>
      <c r="E311" s="222" t="s">
        <v>693</v>
      </c>
      <c r="F311" s="223" t="s">
        <v>694</v>
      </c>
      <c r="G311" s="224" t="s">
        <v>294</v>
      </c>
      <c r="H311" s="225">
        <v>10.234</v>
      </c>
      <c r="I311" s="226"/>
      <c r="J311" s="227">
        <f>ROUND(I311*H311,2)</f>
        <v>0</v>
      </c>
      <c r="K311" s="223" t="s">
        <v>149</v>
      </c>
      <c r="L311" s="228"/>
      <c r="M311" s="229" t="s">
        <v>35</v>
      </c>
      <c r="N311" s="230" t="s">
        <v>51</v>
      </c>
      <c r="O311" s="66"/>
      <c r="P311" s="185">
        <f>O311*H311</f>
        <v>0</v>
      </c>
      <c r="Q311" s="185">
        <v>1.4E-2</v>
      </c>
      <c r="R311" s="185">
        <f>Q311*H311</f>
        <v>0.14327600000000001</v>
      </c>
      <c r="S311" s="185">
        <v>0</v>
      </c>
      <c r="T311" s="186">
        <f>S311*H311</f>
        <v>0</v>
      </c>
      <c r="U311" s="36"/>
      <c r="V311" s="36"/>
      <c r="W311" s="36"/>
      <c r="X311" s="36"/>
      <c r="Y311" s="36"/>
      <c r="Z311" s="36"/>
      <c r="AA311" s="36"/>
      <c r="AB311" s="36"/>
      <c r="AC311" s="36"/>
      <c r="AD311" s="36"/>
      <c r="AE311" s="36"/>
      <c r="AR311" s="187" t="s">
        <v>386</v>
      </c>
      <c r="AT311" s="187" t="s">
        <v>240</v>
      </c>
      <c r="AU311" s="187" t="s">
        <v>89</v>
      </c>
      <c r="AY311" s="18" t="s">
        <v>142</v>
      </c>
      <c r="BE311" s="188">
        <f>IF(N311="základní",J311,0)</f>
        <v>0</v>
      </c>
      <c r="BF311" s="188">
        <f>IF(N311="snížená",J311,0)</f>
        <v>0</v>
      </c>
      <c r="BG311" s="188">
        <f>IF(N311="zákl. přenesená",J311,0)</f>
        <v>0</v>
      </c>
      <c r="BH311" s="188">
        <f>IF(N311="sníž. přenesená",J311,0)</f>
        <v>0</v>
      </c>
      <c r="BI311" s="188">
        <f>IF(N311="nulová",J311,0)</f>
        <v>0</v>
      </c>
      <c r="BJ311" s="18" t="s">
        <v>21</v>
      </c>
      <c r="BK311" s="188">
        <f>ROUND(I311*H311,2)</f>
        <v>0</v>
      </c>
      <c r="BL311" s="18" t="s">
        <v>307</v>
      </c>
      <c r="BM311" s="187" t="s">
        <v>695</v>
      </c>
    </row>
    <row r="312" spans="1:65" s="13" customFormat="1" ht="11.25">
      <c r="B312" s="194"/>
      <c r="C312" s="195"/>
      <c r="D312" s="196" t="s">
        <v>231</v>
      </c>
      <c r="E312" s="197" t="s">
        <v>35</v>
      </c>
      <c r="F312" s="198" t="s">
        <v>696</v>
      </c>
      <c r="G312" s="195"/>
      <c r="H312" s="199">
        <v>9.84</v>
      </c>
      <c r="I312" s="200"/>
      <c r="J312" s="195"/>
      <c r="K312" s="195"/>
      <c r="L312" s="201"/>
      <c r="M312" s="202"/>
      <c r="N312" s="203"/>
      <c r="O312" s="203"/>
      <c r="P312" s="203"/>
      <c r="Q312" s="203"/>
      <c r="R312" s="203"/>
      <c r="S312" s="203"/>
      <c r="T312" s="204"/>
      <c r="AT312" s="205" t="s">
        <v>231</v>
      </c>
      <c r="AU312" s="205" t="s">
        <v>89</v>
      </c>
      <c r="AV312" s="13" t="s">
        <v>89</v>
      </c>
      <c r="AW312" s="13" t="s">
        <v>40</v>
      </c>
      <c r="AX312" s="13" t="s">
        <v>80</v>
      </c>
      <c r="AY312" s="205" t="s">
        <v>142</v>
      </c>
    </row>
    <row r="313" spans="1:65" s="14" customFormat="1" ht="11.25">
      <c r="B313" s="206"/>
      <c r="C313" s="207"/>
      <c r="D313" s="196" t="s">
        <v>231</v>
      </c>
      <c r="E313" s="208" t="s">
        <v>35</v>
      </c>
      <c r="F313" s="209" t="s">
        <v>233</v>
      </c>
      <c r="G313" s="207"/>
      <c r="H313" s="210">
        <v>9.84</v>
      </c>
      <c r="I313" s="211"/>
      <c r="J313" s="207"/>
      <c r="K313" s="207"/>
      <c r="L313" s="212"/>
      <c r="M313" s="213"/>
      <c r="N313" s="214"/>
      <c r="O313" s="214"/>
      <c r="P313" s="214"/>
      <c r="Q313" s="214"/>
      <c r="R313" s="214"/>
      <c r="S313" s="214"/>
      <c r="T313" s="215"/>
      <c r="AT313" s="216" t="s">
        <v>231</v>
      </c>
      <c r="AU313" s="216" t="s">
        <v>89</v>
      </c>
      <c r="AV313" s="14" t="s">
        <v>161</v>
      </c>
      <c r="AW313" s="14" t="s">
        <v>40</v>
      </c>
      <c r="AX313" s="14" t="s">
        <v>21</v>
      </c>
      <c r="AY313" s="216" t="s">
        <v>142</v>
      </c>
    </row>
    <row r="314" spans="1:65" s="13" customFormat="1" ht="11.25">
      <c r="B314" s="194"/>
      <c r="C314" s="195"/>
      <c r="D314" s="196" t="s">
        <v>231</v>
      </c>
      <c r="E314" s="195"/>
      <c r="F314" s="198" t="s">
        <v>697</v>
      </c>
      <c r="G314" s="195"/>
      <c r="H314" s="199">
        <v>10.234</v>
      </c>
      <c r="I314" s="200"/>
      <c r="J314" s="195"/>
      <c r="K314" s="195"/>
      <c r="L314" s="201"/>
      <c r="M314" s="202"/>
      <c r="N314" s="203"/>
      <c r="O314" s="203"/>
      <c r="P314" s="203"/>
      <c r="Q314" s="203"/>
      <c r="R314" s="203"/>
      <c r="S314" s="203"/>
      <c r="T314" s="204"/>
      <c r="AT314" s="205" t="s">
        <v>231</v>
      </c>
      <c r="AU314" s="205" t="s">
        <v>89</v>
      </c>
      <c r="AV314" s="13" t="s">
        <v>89</v>
      </c>
      <c r="AW314" s="13" t="s">
        <v>4</v>
      </c>
      <c r="AX314" s="13" t="s">
        <v>21</v>
      </c>
      <c r="AY314" s="205" t="s">
        <v>142</v>
      </c>
    </row>
    <row r="315" spans="1:65" s="2" customFormat="1" ht="24.2" customHeight="1">
      <c r="A315" s="36"/>
      <c r="B315" s="37"/>
      <c r="C315" s="176" t="s">
        <v>698</v>
      </c>
      <c r="D315" s="176" t="s">
        <v>145</v>
      </c>
      <c r="E315" s="177" t="s">
        <v>699</v>
      </c>
      <c r="F315" s="178" t="s">
        <v>700</v>
      </c>
      <c r="G315" s="179" t="s">
        <v>236</v>
      </c>
      <c r="H315" s="180">
        <v>0.35499999999999998</v>
      </c>
      <c r="I315" s="181"/>
      <c r="J315" s="182">
        <f>ROUND(I315*H315,2)</f>
        <v>0</v>
      </c>
      <c r="K315" s="178" t="s">
        <v>149</v>
      </c>
      <c r="L315" s="41"/>
      <c r="M315" s="183" t="s">
        <v>35</v>
      </c>
      <c r="N315" s="184" t="s">
        <v>51</v>
      </c>
      <c r="O315" s="66"/>
      <c r="P315" s="185">
        <f>O315*H315</f>
        <v>0</v>
      </c>
      <c r="Q315" s="185">
        <v>0</v>
      </c>
      <c r="R315" s="185">
        <f>Q315*H315</f>
        <v>0</v>
      </c>
      <c r="S315" s="185">
        <v>0</v>
      </c>
      <c r="T315" s="186">
        <f>S315*H315</f>
        <v>0</v>
      </c>
      <c r="U315" s="36"/>
      <c r="V315" s="36"/>
      <c r="W315" s="36"/>
      <c r="X315" s="36"/>
      <c r="Y315" s="36"/>
      <c r="Z315" s="36"/>
      <c r="AA315" s="36"/>
      <c r="AB315" s="36"/>
      <c r="AC315" s="36"/>
      <c r="AD315" s="36"/>
      <c r="AE315" s="36"/>
      <c r="AR315" s="187" t="s">
        <v>307</v>
      </c>
      <c r="AT315" s="187" t="s">
        <v>145</v>
      </c>
      <c r="AU315" s="187" t="s">
        <v>89</v>
      </c>
      <c r="AY315" s="18" t="s">
        <v>142</v>
      </c>
      <c r="BE315" s="188">
        <f>IF(N315="základní",J315,0)</f>
        <v>0</v>
      </c>
      <c r="BF315" s="188">
        <f>IF(N315="snížená",J315,0)</f>
        <v>0</v>
      </c>
      <c r="BG315" s="188">
        <f>IF(N315="zákl. přenesená",J315,0)</f>
        <v>0</v>
      </c>
      <c r="BH315" s="188">
        <f>IF(N315="sníž. přenesená",J315,0)</f>
        <v>0</v>
      </c>
      <c r="BI315" s="188">
        <f>IF(N315="nulová",J315,0)</f>
        <v>0</v>
      </c>
      <c r="BJ315" s="18" t="s">
        <v>21</v>
      </c>
      <c r="BK315" s="188">
        <f>ROUND(I315*H315,2)</f>
        <v>0</v>
      </c>
      <c r="BL315" s="18" t="s">
        <v>307</v>
      </c>
      <c r="BM315" s="187" t="s">
        <v>701</v>
      </c>
    </row>
    <row r="316" spans="1:65" s="2" customFormat="1" ht="78">
      <c r="A316" s="36"/>
      <c r="B316" s="37"/>
      <c r="C316" s="38"/>
      <c r="D316" s="196" t="s">
        <v>238</v>
      </c>
      <c r="E316" s="38"/>
      <c r="F316" s="217" t="s">
        <v>589</v>
      </c>
      <c r="G316" s="38"/>
      <c r="H316" s="38"/>
      <c r="I316" s="218"/>
      <c r="J316" s="38"/>
      <c r="K316" s="38"/>
      <c r="L316" s="41"/>
      <c r="M316" s="219"/>
      <c r="N316" s="220"/>
      <c r="O316" s="66"/>
      <c r="P316" s="66"/>
      <c r="Q316" s="66"/>
      <c r="R316" s="66"/>
      <c r="S316" s="66"/>
      <c r="T316" s="67"/>
      <c r="U316" s="36"/>
      <c r="V316" s="36"/>
      <c r="W316" s="36"/>
      <c r="X316" s="36"/>
      <c r="Y316" s="36"/>
      <c r="Z316" s="36"/>
      <c r="AA316" s="36"/>
      <c r="AB316" s="36"/>
      <c r="AC316" s="36"/>
      <c r="AD316" s="36"/>
      <c r="AE316" s="36"/>
      <c r="AT316" s="18" t="s">
        <v>238</v>
      </c>
      <c r="AU316" s="18" t="s">
        <v>89</v>
      </c>
    </row>
    <row r="317" spans="1:65" s="12" customFormat="1" ht="22.9" customHeight="1">
      <c r="B317" s="160"/>
      <c r="C317" s="161"/>
      <c r="D317" s="162" t="s">
        <v>79</v>
      </c>
      <c r="E317" s="174" t="s">
        <v>702</v>
      </c>
      <c r="F317" s="174" t="s">
        <v>703</v>
      </c>
      <c r="G317" s="161"/>
      <c r="H317" s="161"/>
      <c r="I317" s="164"/>
      <c r="J317" s="175">
        <f>BK317</f>
        <v>0</v>
      </c>
      <c r="K317" s="161"/>
      <c r="L317" s="166"/>
      <c r="M317" s="167"/>
      <c r="N317" s="168"/>
      <c r="O317" s="168"/>
      <c r="P317" s="169">
        <f>SUM(P318:P327)</f>
        <v>0</v>
      </c>
      <c r="Q317" s="168"/>
      <c r="R317" s="169">
        <f>SUM(R318:R327)</f>
        <v>0.61567870000000002</v>
      </c>
      <c r="S317" s="168"/>
      <c r="T317" s="170">
        <f>SUM(T318:T327)</f>
        <v>0</v>
      </c>
      <c r="AR317" s="171" t="s">
        <v>89</v>
      </c>
      <c r="AT317" s="172" t="s">
        <v>79</v>
      </c>
      <c r="AU317" s="172" t="s">
        <v>21</v>
      </c>
      <c r="AY317" s="171" t="s">
        <v>142</v>
      </c>
      <c r="BK317" s="173">
        <f>SUM(BK318:BK327)</f>
        <v>0</v>
      </c>
    </row>
    <row r="318" spans="1:65" s="2" customFormat="1" ht="24.2" customHeight="1">
      <c r="A318" s="36"/>
      <c r="B318" s="37"/>
      <c r="C318" s="176" t="s">
        <v>704</v>
      </c>
      <c r="D318" s="176" t="s">
        <v>145</v>
      </c>
      <c r="E318" s="177" t="s">
        <v>705</v>
      </c>
      <c r="F318" s="178" t="s">
        <v>706</v>
      </c>
      <c r="G318" s="179" t="s">
        <v>256</v>
      </c>
      <c r="H318" s="180">
        <v>73.619</v>
      </c>
      <c r="I318" s="181"/>
      <c r="J318" s="182">
        <f>ROUND(I318*H318,2)</f>
        <v>0</v>
      </c>
      <c r="K318" s="178" t="s">
        <v>149</v>
      </c>
      <c r="L318" s="41"/>
      <c r="M318" s="183" t="s">
        <v>35</v>
      </c>
      <c r="N318" s="184" t="s">
        <v>51</v>
      </c>
      <c r="O318" s="66"/>
      <c r="P318" s="185">
        <f>O318*H318</f>
        <v>0</v>
      </c>
      <c r="Q318" s="185">
        <v>8.3000000000000001E-3</v>
      </c>
      <c r="R318" s="185">
        <f>Q318*H318</f>
        <v>0.61103770000000002</v>
      </c>
      <c r="S318" s="185">
        <v>0</v>
      </c>
      <c r="T318" s="186">
        <f>S318*H318</f>
        <v>0</v>
      </c>
      <c r="U318" s="36"/>
      <c r="V318" s="36"/>
      <c r="W318" s="36"/>
      <c r="X318" s="36"/>
      <c r="Y318" s="36"/>
      <c r="Z318" s="36"/>
      <c r="AA318" s="36"/>
      <c r="AB318" s="36"/>
      <c r="AC318" s="36"/>
      <c r="AD318" s="36"/>
      <c r="AE318" s="36"/>
      <c r="AR318" s="187" t="s">
        <v>307</v>
      </c>
      <c r="AT318" s="187" t="s">
        <v>145</v>
      </c>
      <c r="AU318" s="187" t="s">
        <v>89</v>
      </c>
      <c r="AY318" s="18" t="s">
        <v>142</v>
      </c>
      <c r="BE318" s="188">
        <f>IF(N318="základní",J318,0)</f>
        <v>0</v>
      </c>
      <c r="BF318" s="188">
        <f>IF(N318="snížená",J318,0)</f>
        <v>0</v>
      </c>
      <c r="BG318" s="188">
        <f>IF(N318="zákl. přenesená",J318,0)</f>
        <v>0</v>
      </c>
      <c r="BH318" s="188">
        <f>IF(N318="sníž. přenesená",J318,0)</f>
        <v>0</v>
      </c>
      <c r="BI318" s="188">
        <f>IF(N318="nulová",J318,0)</f>
        <v>0</v>
      </c>
      <c r="BJ318" s="18" t="s">
        <v>21</v>
      </c>
      <c r="BK318" s="188">
        <f>ROUND(I318*H318,2)</f>
        <v>0</v>
      </c>
      <c r="BL318" s="18" t="s">
        <v>307</v>
      </c>
      <c r="BM318" s="187" t="s">
        <v>707</v>
      </c>
    </row>
    <row r="319" spans="1:65" s="13" customFormat="1" ht="11.25">
      <c r="B319" s="194"/>
      <c r="C319" s="195"/>
      <c r="D319" s="196" t="s">
        <v>231</v>
      </c>
      <c r="E319" s="197" t="s">
        <v>35</v>
      </c>
      <c r="F319" s="198" t="s">
        <v>708</v>
      </c>
      <c r="G319" s="195"/>
      <c r="H319" s="199">
        <v>68.783000000000001</v>
      </c>
      <c r="I319" s="200"/>
      <c r="J319" s="195"/>
      <c r="K319" s="195"/>
      <c r="L319" s="201"/>
      <c r="M319" s="202"/>
      <c r="N319" s="203"/>
      <c r="O319" s="203"/>
      <c r="P319" s="203"/>
      <c r="Q319" s="203"/>
      <c r="R319" s="203"/>
      <c r="S319" s="203"/>
      <c r="T319" s="204"/>
      <c r="AT319" s="205" t="s">
        <v>231</v>
      </c>
      <c r="AU319" s="205" t="s">
        <v>89</v>
      </c>
      <c r="AV319" s="13" t="s">
        <v>89</v>
      </c>
      <c r="AW319" s="13" t="s">
        <v>40</v>
      </c>
      <c r="AX319" s="13" t="s">
        <v>80</v>
      </c>
      <c r="AY319" s="205" t="s">
        <v>142</v>
      </c>
    </row>
    <row r="320" spans="1:65" s="13" customFormat="1" ht="11.25">
      <c r="B320" s="194"/>
      <c r="C320" s="195"/>
      <c r="D320" s="196" t="s">
        <v>231</v>
      </c>
      <c r="E320" s="197" t="s">
        <v>35</v>
      </c>
      <c r="F320" s="198" t="s">
        <v>709</v>
      </c>
      <c r="G320" s="195"/>
      <c r="H320" s="199">
        <v>4.8360000000000003</v>
      </c>
      <c r="I320" s="200"/>
      <c r="J320" s="195"/>
      <c r="K320" s="195"/>
      <c r="L320" s="201"/>
      <c r="M320" s="202"/>
      <c r="N320" s="203"/>
      <c r="O320" s="203"/>
      <c r="P320" s="203"/>
      <c r="Q320" s="203"/>
      <c r="R320" s="203"/>
      <c r="S320" s="203"/>
      <c r="T320" s="204"/>
      <c r="AT320" s="205" t="s">
        <v>231</v>
      </c>
      <c r="AU320" s="205" t="s">
        <v>89</v>
      </c>
      <c r="AV320" s="13" t="s">
        <v>89</v>
      </c>
      <c r="AW320" s="13" t="s">
        <v>40</v>
      </c>
      <c r="AX320" s="13" t="s">
        <v>80</v>
      </c>
      <c r="AY320" s="205" t="s">
        <v>142</v>
      </c>
    </row>
    <row r="321" spans="1:65" s="14" customFormat="1" ht="11.25">
      <c r="B321" s="206"/>
      <c r="C321" s="207"/>
      <c r="D321" s="196" t="s">
        <v>231</v>
      </c>
      <c r="E321" s="208" t="s">
        <v>35</v>
      </c>
      <c r="F321" s="209" t="s">
        <v>233</v>
      </c>
      <c r="G321" s="207"/>
      <c r="H321" s="210">
        <v>73.619</v>
      </c>
      <c r="I321" s="211"/>
      <c r="J321" s="207"/>
      <c r="K321" s="207"/>
      <c r="L321" s="212"/>
      <c r="M321" s="213"/>
      <c r="N321" s="214"/>
      <c r="O321" s="214"/>
      <c r="P321" s="214"/>
      <c r="Q321" s="214"/>
      <c r="R321" s="214"/>
      <c r="S321" s="214"/>
      <c r="T321" s="215"/>
      <c r="AT321" s="216" t="s">
        <v>231</v>
      </c>
      <c r="AU321" s="216" t="s">
        <v>89</v>
      </c>
      <c r="AV321" s="14" t="s">
        <v>161</v>
      </c>
      <c r="AW321" s="14" t="s">
        <v>40</v>
      </c>
      <c r="AX321" s="14" t="s">
        <v>21</v>
      </c>
      <c r="AY321" s="216" t="s">
        <v>142</v>
      </c>
    </row>
    <row r="322" spans="1:65" s="2" customFormat="1" ht="14.45" customHeight="1">
      <c r="A322" s="36"/>
      <c r="B322" s="37"/>
      <c r="C322" s="176" t="s">
        <v>710</v>
      </c>
      <c r="D322" s="176" t="s">
        <v>145</v>
      </c>
      <c r="E322" s="177" t="s">
        <v>711</v>
      </c>
      <c r="F322" s="178" t="s">
        <v>712</v>
      </c>
      <c r="G322" s="179" t="s">
        <v>294</v>
      </c>
      <c r="H322" s="180">
        <v>65</v>
      </c>
      <c r="I322" s="181"/>
      <c r="J322" s="182">
        <f>ROUND(I322*H322,2)</f>
        <v>0</v>
      </c>
      <c r="K322" s="178" t="s">
        <v>149</v>
      </c>
      <c r="L322" s="41"/>
      <c r="M322" s="183" t="s">
        <v>35</v>
      </c>
      <c r="N322" s="184" t="s">
        <v>51</v>
      </c>
      <c r="O322" s="66"/>
      <c r="P322" s="185">
        <f>O322*H322</f>
        <v>0</v>
      </c>
      <c r="Q322" s="185">
        <v>0</v>
      </c>
      <c r="R322" s="185">
        <f>Q322*H322</f>
        <v>0</v>
      </c>
      <c r="S322" s="185">
        <v>0</v>
      </c>
      <c r="T322" s="186">
        <f>S322*H322</f>
        <v>0</v>
      </c>
      <c r="U322" s="36"/>
      <c r="V322" s="36"/>
      <c r="W322" s="36"/>
      <c r="X322" s="36"/>
      <c r="Y322" s="36"/>
      <c r="Z322" s="36"/>
      <c r="AA322" s="36"/>
      <c r="AB322" s="36"/>
      <c r="AC322" s="36"/>
      <c r="AD322" s="36"/>
      <c r="AE322" s="36"/>
      <c r="AR322" s="187" t="s">
        <v>307</v>
      </c>
      <c r="AT322" s="187" t="s">
        <v>145</v>
      </c>
      <c r="AU322" s="187" t="s">
        <v>89</v>
      </c>
      <c r="AY322" s="18" t="s">
        <v>142</v>
      </c>
      <c r="BE322" s="188">
        <f>IF(N322="základní",J322,0)</f>
        <v>0</v>
      </c>
      <c r="BF322" s="188">
        <f>IF(N322="snížená",J322,0)</f>
        <v>0</v>
      </c>
      <c r="BG322" s="188">
        <f>IF(N322="zákl. přenesená",J322,0)</f>
        <v>0</v>
      </c>
      <c r="BH322" s="188">
        <f>IF(N322="sníž. přenesená",J322,0)</f>
        <v>0</v>
      </c>
      <c r="BI322" s="188">
        <f>IF(N322="nulová",J322,0)</f>
        <v>0</v>
      </c>
      <c r="BJ322" s="18" t="s">
        <v>21</v>
      </c>
      <c r="BK322" s="188">
        <f>ROUND(I322*H322,2)</f>
        <v>0</v>
      </c>
      <c r="BL322" s="18" t="s">
        <v>307</v>
      </c>
      <c r="BM322" s="187" t="s">
        <v>713</v>
      </c>
    </row>
    <row r="323" spans="1:65" s="2" customFormat="1" ht="39">
      <c r="A323" s="36"/>
      <c r="B323" s="37"/>
      <c r="C323" s="38"/>
      <c r="D323" s="196" t="s">
        <v>238</v>
      </c>
      <c r="E323" s="38"/>
      <c r="F323" s="217" t="s">
        <v>714</v>
      </c>
      <c r="G323" s="38"/>
      <c r="H323" s="38"/>
      <c r="I323" s="218"/>
      <c r="J323" s="38"/>
      <c r="K323" s="38"/>
      <c r="L323" s="41"/>
      <c r="M323" s="219"/>
      <c r="N323" s="220"/>
      <c r="O323" s="66"/>
      <c r="P323" s="66"/>
      <c r="Q323" s="66"/>
      <c r="R323" s="66"/>
      <c r="S323" s="66"/>
      <c r="T323" s="67"/>
      <c r="U323" s="36"/>
      <c r="V323" s="36"/>
      <c r="W323" s="36"/>
      <c r="X323" s="36"/>
      <c r="Y323" s="36"/>
      <c r="Z323" s="36"/>
      <c r="AA323" s="36"/>
      <c r="AB323" s="36"/>
      <c r="AC323" s="36"/>
      <c r="AD323" s="36"/>
      <c r="AE323" s="36"/>
      <c r="AT323" s="18" t="s">
        <v>238</v>
      </c>
      <c r="AU323" s="18" t="s">
        <v>89</v>
      </c>
    </row>
    <row r="324" spans="1:65" s="2" customFormat="1" ht="14.45" customHeight="1">
      <c r="A324" s="36"/>
      <c r="B324" s="37"/>
      <c r="C324" s="221" t="s">
        <v>715</v>
      </c>
      <c r="D324" s="221" t="s">
        <v>240</v>
      </c>
      <c r="E324" s="222" t="s">
        <v>716</v>
      </c>
      <c r="F324" s="223" t="s">
        <v>717</v>
      </c>
      <c r="G324" s="224" t="s">
        <v>294</v>
      </c>
      <c r="H324" s="225">
        <v>66.3</v>
      </c>
      <c r="I324" s="226"/>
      <c r="J324" s="227">
        <f>ROUND(I324*H324,2)</f>
        <v>0</v>
      </c>
      <c r="K324" s="223" t="s">
        <v>149</v>
      </c>
      <c r="L324" s="228"/>
      <c r="M324" s="229" t="s">
        <v>35</v>
      </c>
      <c r="N324" s="230" t="s">
        <v>51</v>
      </c>
      <c r="O324" s="66"/>
      <c r="P324" s="185">
        <f>O324*H324</f>
        <v>0</v>
      </c>
      <c r="Q324" s="185">
        <v>6.9999999999999994E-5</v>
      </c>
      <c r="R324" s="185">
        <f>Q324*H324</f>
        <v>4.6409999999999993E-3</v>
      </c>
      <c r="S324" s="185">
        <v>0</v>
      </c>
      <c r="T324" s="186">
        <f>S324*H324</f>
        <v>0</v>
      </c>
      <c r="U324" s="36"/>
      <c r="V324" s="36"/>
      <c r="W324" s="36"/>
      <c r="X324" s="36"/>
      <c r="Y324" s="36"/>
      <c r="Z324" s="36"/>
      <c r="AA324" s="36"/>
      <c r="AB324" s="36"/>
      <c r="AC324" s="36"/>
      <c r="AD324" s="36"/>
      <c r="AE324" s="36"/>
      <c r="AR324" s="187" t="s">
        <v>386</v>
      </c>
      <c r="AT324" s="187" t="s">
        <v>240</v>
      </c>
      <c r="AU324" s="187" t="s">
        <v>89</v>
      </c>
      <c r="AY324" s="18" t="s">
        <v>142</v>
      </c>
      <c r="BE324" s="188">
        <f>IF(N324="základní",J324,0)</f>
        <v>0</v>
      </c>
      <c r="BF324" s="188">
        <f>IF(N324="snížená",J324,0)</f>
        <v>0</v>
      </c>
      <c r="BG324" s="188">
        <f>IF(N324="zákl. přenesená",J324,0)</f>
        <v>0</v>
      </c>
      <c r="BH324" s="188">
        <f>IF(N324="sníž. přenesená",J324,0)</f>
        <v>0</v>
      </c>
      <c r="BI324" s="188">
        <f>IF(N324="nulová",J324,0)</f>
        <v>0</v>
      </c>
      <c r="BJ324" s="18" t="s">
        <v>21</v>
      </c>
      <c r="BK324" s="188">
        <f>ROUND(I324*H324,2)</f>
        <v>0</v>
      </c>
      <c r="BL324" s="18" t="s">
        <v>307</v>
      </c>
      <c r="BM324" s="187" t="s">
        <v>718</v>
      </c>
    </row>
    <row r="325" spans="1:65" s="13" customFormat="1" ht="11.25">
      <c r="B325" s="194"/>
      <c r="C325" s="195"/>
      <c r="D325" s="196" t="s">
        <v>231</v>
      </c>
      <c r="E325" s="195"/>
      <c r="F325" s="198" t="s">
        <v>719</v>
      </c>
      <c r="G325" s="195"/>
      <c r="H325" s="199">
        <v>66.3</v>
      </c>
      <c r="I325" s="200"/>
      <c r="J325" s="195"/>
      <c r="K325" s="195"/>
      <c r="L325" s="201"/>
      <c r="M325" s="202"/>
      <c r="N325" s="203"/>
      <c r="O325" s="203"/>
      <c r="P325" s="203"/>
      <c r="Q325" s="203"/>
      <c r="R325" s="203"/>
      <c r="S325" s="203"/>
      <c r="T325" s="204"/>
      <c r="AT325" s="205" t="s">
        <v>231</v>
      </c>
      <c r="AU325" s="205" t="s">
        <v>89</v>
      </c>
      <c r="AV325" s="13" t="s">
        <v>89</v>
      </c>
      <c r="AW325" s="13" t="s">
        <v>4</v>
      </c>
      <c r="AX325" s="13" t="s">
        <v>21</v>
      </c>
      <c r="AY325" s="205" t="s">
        <v>142</v>
      </c>
    </row>
    <row r="326" spans="1:65" s="2" customFormat="1" ht="24.2" customHeight="1">
      <c r="A326" s="36"/>
      <c r="B326" s="37"/>
      <c r="C326" s="176" t="s">
        <v>720</v>
      </c>
      <c r="D326" s="176" t="s">
        <v>145</v>
      </c>
      <c r="E326" s="177" t="s">
        <v>721</v>
      </c>
      <c r="F326" s="178" t="s">
        <v>722</v>
      </c>
      <c r="G326" s="179" t="s">
        <v>236</v>
      </c>
      <c r="H326" s="180">
        <v>0.61599999999999999</v>
      </c>
      <c r="I326" s="181"/>
      <c r="J326" s="182">
        <f>ROUND(I326*H326,2)</f>
        <v>0</v>
      </c>
      <c r="K326" s="178" t="s">
        <v>149</v>
      </c>
      <c r="L326" s="41"/>
      <c r="M326" s="183" t="s">
        <v>35</v>
      </c>
      <c r="N326" s="184" t="s">
        <v>51</v>
      </c>
      <c r="O326" s="66"/>
      <c r="P326" s="185">
        <f>O326*H326</f>
        <v>0</v>
      </c>
      <c r="Q326" s="185">
        <v>0</v>
      </c>
      <c r="R326" s="185">
        <f>Q326*H326</f>
        <v>0</v>
      </c>
      <c r="S326" s="185">
        <v>0</v>
      </c>
      <c r="T326" s="186">
        <f>S326*H326</f>
        <v>0</v>
      </c>
      <c r="U326" s="36"/>
      <c r="V326" s="36"/>
      <c r="W326" s="36"/>
      <c r="X326" s="36"/>
      <c r="Y326" s="36"/>
      <c r="Z326" s="36"/>
      <c r="AA326" s="36"/>
      <c r="AB326" s="36"/>
      <c r="AC326" s="36"/>
      <c r="AD326" s="36"/>
      <c r="AE326" s="36"/>
      <c r="AR326" s="187" t="s">
        <v>307</v>
      </c>
      <c r="AT326" s="187" t="s">
        <v>145</v>
      </c>
      <c r="AU326" s="187" t="s">
        <v>89</v>
      </c>
      <c r="AY326" s="18" t="s">
        <v>142</v>
      </c>
      <c r="BE326" s="188">
        <f>IF(N326="základní",J326,0)</f>
        <v>0</v>
      </c>
      <c r="BF326" s="188">
        <f>IF(N326="snížená",J326,0)</f>
        <v>0</v>
      </c>
      <c r="BG326" s="188">
        <f>IF(N326="zákl. přenesená",J326,0)</f>
        <v>0</v>
      </c>
      <c r="BH326" s="188">
        <f>IF(N326="sníž. přenesená",J326,0)</f>
        <v>0</v>
      </c>
      <c r="BI326" s="188">
        <f>IF(N326="nulová",J326,0)</f>
        <v>0</v>
      </c>
      <c r="BJ326" s="18" t="s">
        <v>21</v>
      </c>
      <c r="BK326" s="188">
        <f>ROUND(I326*H326,2)</f>
        <v>0</v>
      </c>
      <c r="BL326" s="18" t="s">
        <v>307</v>
      </c>
      <c r="BM326" s="187" t="s">
        <v>723</v>
      </c>
    </row>
    <row r="327" spans="1:65" s="2" customFormat="1" ht="78">
      <c r="A327" s="36"/>
      <c r="B327" s="37"/>
      <c r="C327" s="38"/>
      <c r="D327" s="196" t="s">
        <v>238</v>
      </c>
      <c r="E327" s="38"/>
      <c r="F327" s="217" t="s">
        <v>589</v>
      </c>
      <c r="G327" s="38"/>
      <c r="H327" s="38"/>
      <c r="I327" s="218"/>
      <c r="J327" s="38"/>
      <c r="K327" s="38"/>
      <c r="L327" s="41"/>
      <c r="M327" s="219"/>
      <c r="N327" s="220"/>
      <c r="O327" s="66"/>
      <c r="P327" s="66"/>
      <c r="Q327" s="66"/>
      <c r="R327" s="66"/>
      <c r="S327" s="66"/>
      <c r="T327" s="67"/>
      <c r="U327" s="36"/>
      <c r="V327" s="36"/>
      <c r="W327" s="36"/>
      <c r="X327" s="36"/>
      <c r="Y327" s="36"/>
      <c r="Z327" s="36"/>
      <c r="AA327" s="36"/>
      <c r="AB327" s="36"/>
      <c r="AC327" s="36"/>
      <c r="AD327" s="36"/>
      <c r="AE327" s="36"/>
      <c r="AT327" s="18" t="s">
        <v>238</v>
      </c>
      <c r="AU327" s="18" t="s">
        <v>89</v>
      </c>
    </row>
    <row r="328" spans="1:65" s="12" customFormat="1" ht="22.9" customHeight="1">
      <c r="B328" s="160"/>
      <c r="C328" s="161"/>
      <c r="D328" s="162" t="s">
        <v>79</v>
      </c>
      <c r="E328" s="174" t="s">
        <v>724</v>
      </c>
      <c r="F328" s="174" t="s">
        <v>725</v>
      </c>
      <c r="G328" s="161"/>
      <c r="H328" s="161"/>
      <c r="I328" s="164"/>
      <c r="J328" s="175">
        <f>BK328</f>
        <v>0</v>
      </c>
      <c r="K328" s="161"/>
      <c r="L328" s="166"/>
      <c r="M328" s="167"/>
      <c r="N328" s="168"/>
      <c r="O328" s="168"/>
      <c r="P328" s="169">
        <f>SUM(P329:P334)</f>
        <v>0</v>
      </c>
      <c r="Q328" s="168"/>
      <c r="R328" s="169">
        <f>SUM(R329:R334)</f>
        <v>0.16841999999999999</v>
      </c>
      <c r="S328" s="168"/>
      <c r="T328" s="170">
        <f>SUM(T329:T334)</f>
        <v>0</v>
      </c>
      <c r="AR328" s="171" t="s">
        <v>89</v>
      </c>
      <c r="AT328" s="172" t="s">
        <v>79</v>
      </c>
      <c r="AU328" s="172" t="s">
        <v>21</v>
      </c>
      <c r="AY328" s="171" t="s">
        <v>142</v>
      </c>
      <c r="BK328" s="173">
        <f>SUM(BK329:BK334)</f>
        <v>0</v>
      </c>
    </row>
    <row r="329" spans="1:65" s="2" customFormat="1" ht="14.45" customHeight="1">
      <c r="A329" s="36"/>
      <c r="B329" s="37"/>
      <c r="C329" s="176" t="s">
        <v>726</v>
      </c>
      <c r="D329" s="176" t="s">
        <v>145</v>
      </c>
      <c r="E329" s="177" t="s">
        <v>727</v>
      </c>
      <c r="F329" s="178" t="s">
        <v>728</v>
      </c>
      <c r="G329" s="179" t="s">
        <v>256</v>
      </c>
      <c r="H329" s="180">
        <v>194</v>
      </c>
      <c r="I329" s="181"/>
      <c r="J329" s="182">
        <f>ROUND(I329*H329,2)</f>
        <v>0</v>
      </c>
      <c r="K329" s="178" t="s">
        <v>149</v>
      </c>
      <c r="L329" s="41"/>
      <c r="M329" s="183" t="s">
        <v>35</v>
      </c>
      <c r="N329" s="184" t="s">
        <v>51</v>
      </c>
      <c r="O329" s="66"/>
      <c r="P329" s="185">
        <f>O329*H329</f>
        <v>0</v>
      </c>
      <c r="Q329" s="185">
        <v>2.0000000000000002E-5</v>
      </c>
      <c r="R329" s="185">
        <f>Q329*H329</f>
        <v>3.8800000000000002E-3</v>
      </c>
      <c r="S329" s="185">
        <v>0</v>
      </c>
      <c r="T329" s="186">
        <f>S329*H329</f>
        <v>0</v>
      </c>
      <c r="U329" s="36"/>
      <c r="V329" s="36"/>
      <c r="W329" s="36"/>
      <c r="X329" s="36"/>
      <c r="Y329" s="36"/>
      <c r="Z329" s="36"/>
      <c r="AA329" s="36"/>
      <c r="AB329" s="36"/>
      <c r="AC329" s="36"/>
      <c r="AD329" s="36"/>
      <c r="AE329" s="36"/>
      <c r="AR329" s="187" t="s">
        <v>307</v>
      </c>
      <c r="AT329" s="187" t="s">
        <v>145</v>
      </c>
      <c r="AU329" s="187" t="s">
        <v>89</v>
      </c>
      <c r="AY329" s="18" t="s">
        <v>142</v>
      </c>
      <c r="BE329" s="188">
        <f>IF(N329="základní",J329,0)</f>
        <v>0</v>
      </c>
      <c r="BF329" s="188">
        <f>IF(N329="snížená",J329,0)</f>
        <v>0</v>
      </c>
      <c r="BG329" s="188">
        <f>IF(N329="zákl. přenesená",J329,0)</f>
        <v>0</v>
      </c>
      <c r="BH329" s="188">
        <f>IF(N329="sníž. přenesená",J329,0)</f>
        <v>0</v>
      </c>
      <c r="BI329" s="188">
        <f>IF(N329="nulová",J329,0)</f>
        <v>0</v>
      </c>
      <c r="BJ329" s="18" t="s">
        <v>21</v>
      </c>
      <c r="BK329" s="188">
        <f>ROUND(I329*H329,2)</f>
        <v>0</v>
      </c>
      <c r="BL329" s="18" t="s">
        <v>307</v>
      </c>
      <c r="BM329" s="187" t="s">
        <v>729</v>
      </c>
    </row>
    <row r="330" spans="1:65" s="2" customFormat="1" ht="14.45" customHeight="1">
      <c r="A330" s="36"/>
      <c r="B330" s="37"/>
      <c r="C330" s="176" t="s">
        <v>730</v>
      </c>
      <c r="D330" s="176" t="s">
        <v>145</v>
      </c>
      <c r="E330" s="177" t="s">
        <v>731</v>
      </c>
      <c r="F330" s="178" t="s">
        <v>732</v>
      </c>
      <c r="G330" s="179" t="s">
        <v>256</v>
      </c>
      <c r="H330" s="180">
        <v>433</v>
      </c>
      <c r="I330" s="181"/>
      <c r="J330" s="182">
        <f>ROUND(I330*H330,2)</f>
        <v>0</v>
      </c>
      <c r="K330" s="178" t="s">
        <v>149</v>
      </c>
      <c r="L330" s="41"/>
      <c r="M330" s="183" t="s">
        <v>35</v>
      </c>
      <c r="N330" s="184" t="s">
        <v>51</v>
      </c>
      <c r="O330" s="66"/>
      <c r="P330" s="185">
        <f>O330*H330</f>
        <v>0</v>
      </c>
      <c r="Q330" s="185">
        <v>0</v>
      </c>
      <c r="R330" s="185">
        <f>Q330*H330</f>
        <v>0</v>
      </c>
      <c r="S330" s="185">
        <v>0</v>
      </c>
      <c r="T330" s="186">
        <f>S330*H330</f>
        <v>0</v>
      </c>
      <c r="U330" s="36"/>
      <c r="V330" s="36"/>
      <c r="W330" s="36"/>
      <c r="X330" s="36"/>
      <c r="Y330" s="36"/>
      <c r="Z330" s="36"/>
      <c r="AA330" s="36"/>
      <c r="AB330" s="36"/>
      <c r="AC330" s="36"/>
      <c r="AD330" s="36"/>
      <c r="AE330" s="36"/>
      <c r="AR330" s="187" t="s">
        <v>307</v>
      </c>
      <c r="AT330" s="187" t="s">
        <v>145</v>
      </c>
      <c r="AU330" s="187" t="s">
        <v>89</v>
      </c>
      <c r="AY330" s="18" t="s">
        <v>142</v>
      </c>
      <c r="BE330" s="188">
        <f>IF(N330="základní",J330,0)</f>
        <v>0</v>
      </c>
      <c r="BF330" s="188">
        <f>IF(N330="snížená",J330,0)</f>
        <v>0</v>
      </c>
      <c r="BG330" s="188">
        <f>IF(N330="zákl. přenesená",J330,0)</f>
        <v>0</v>
      </c>
      <c r="BH330" s="188">
        <f>IF(N330="sníž. přenesená",J330,0)</f>
        <v>0</v>
      </c>
      <c r="BI330" s="188">
        <f>IF(N330="nulová",J330,0)</f>
        <v>0</v>
      </c>
      <c r="BJ330" s="18" t="s">
        <v>21</v>
      </c>
      <c r="BK330" s="188">
        <f>ROUND(I330*H330,2)</f>
        <v>0</v>
      </c>
      <c r="BL330" s="18" t="s">
        <v>307</v>
      </c>
      <c r="BM330" s="187" t="s">
        <v>733</v>
      </c>
    </row>
    <row r="331" spans="1:65" s="2" customFormat="1" ht="24.2" customHeight="1">
      <c r="A331" s="36"/>
      <c r="B331" s="37"/>
      <c r="C331" s="176" t="s">
        <v>734</v>
      </c>
      <c r="D331" s="176" t="s">
        <v>145</v>
      </c>
      <c r="E331" s="177" t="s">
        <v>735</v>
      </c>
      <c r="F331" s="178" t="s">
        <v>736</v>
      </c>
      <c r="G331" s="179" t="s">
        <v>256</v>
      </c>
      <c r="H331" s="180">
        <v>433</v>
      </c>
      <c r="I331" s="181"/>
      <c r="J331" s="182">
        <f>ROUND(I331*H331,2)</f>
        <v>0</v>
      </c>
      <c r="K331" s="178" t="s">
        <v>149</v>
      </c>
      <c r="L331" s="41"/>
      <c r="M331" s="183" t="s">
        <v>35</v>
      </c>
      <c r="N331" s="184" t="s">
        <v>51</v>
      </c>
      <c r="O331" s="66"/>
      <c r="P331" s="185">
        <f>O331*H331</f>
        <v>0</v>
      </c>
      <c r="Q331" s="185">
        <v>1.3999999999999999E-4</v>
      </c>
      <c r="R331" s="185">
        <f>Q331*H331</f>
        <v>6.0619999999999993E-2</v>
      </c>
      <c r="S331" s="185">
        <v>0</v>
      </c>
      <c r="T331" s="186">
        <f>S331*H331</f>
        <v>0</v>
      </c>
      <c r="U331" s="36"/>
      <c r="V331" s="36"/>
      <c r="W331" s="36"/>
      <c r="X331" s="36"/>
      <c r="Y331" s="36"/>
      <c r="Z331" s="36"/>
      <c r="AA331" s="36"/>
      <c r="AB331" s="36"/>
      <c r="AC331" s="36"/>
      <c r="AD331" s="36"/>
      <c r="AE331" s="36"/>
      <c r="AR331" s="187" t="s">
        <v>307</v>
      </c>
      <c r="AT331" s="187" t="s">
        <v>145</v>
      </c>
      <c r="AU331" s="187" t="s">
        <v>89</v>
      </c>
      <c r="AY331" s="18" t="s">
        <v>142</v>
      </c>
      <c r="BE331" s="188">
        <f>IF(N331="základní",J331,0)</f>
        <v>0</v>
      </c>
      <c r="BF331" s="188">
        <f>IF(N331="snížená",J331,0)</f>
        <v>0</v>
      </c>
      <c r="BG331" s="188">
        <f>IF(N331="zákl. přenesená",J331,0)</f>
        <v>0</v>
      </c>
      <c r="BH331" s="188">
        <f>IF(N331="sníž. přenesená",J331,0)</f>
        <v>0</v>
      </c>
      <c r="BI331" s="188">
        <f>IF(N331="nulová",J331,0)</f>
        <v>0</v>
      </c>
      <c r="BJ331" s="18" t="s">
        <v>21</v>
      </c>
      <c r="BK331" s="188">
        <f>ROUND(I331*H331,2)</f>
        <v>0</v>
      </c>
      <c r="BL331" s="18" t="s">
        <v>307</v>
      </c>
      <c r="BM331" s="187" t="s">
        <v>737</v>
      </c>
    </row>
    <row r="332" spans="1:65" s="2" customFormat="1" ht="58.5">
      <c r="A332" s="36"/>
      <c r="B332" s="37"/>
      <c r="C332" s="38"/>
      <c r="D332" s="196" t="s">
        <v>238</v>
      </c>
      <c r="E332" s="38"/>
      <c r="F332" s="217" t="s">
        <v>738</v>
      </c>
      <c r="G332" s="38"/>
      <c r="H332" s="38"/>
      <c r="I332" s="218"/>
      <c r="J332" s="38"/>
      <c r="K332" s="38"/>
      <c r="L332" s="41"/>
      <c r="M332" s="219"/>
      <c r="N332" s="220"/>
      <c r="O332" s="66"/>
      <c r="P332" s="66"/>
      <c r="Q332" s="66"/>
      <c r="R332" s="66"/>
      <c r="S332" s="66"/>
      <c r="T332" s="67"/>
      <c r="U332" s="36"/>
      <c r="V332" s="36"/>
      <c r="W332" s="36"/>
      <c r="X332" s="36"/>
      <c r="Y332" s="36"/>
      <c r="Z332" s="36"/>
      <c r="AA332" s="36"/>
      <c r="AB332" s="36"/>
      <c r="AC332" s="36"/>
      <c r="AD332" s="36"/>
      <c r="AE332" s="36"/>
      <c r="AT332" s="18" t="s">
        <v>238</v>
      </c>
      <c r="AU332" s="18" t="s">
        <v>89</v>
      </c>
    </row>
    <row r="333" spans="1:65" s="2" customFormat="1" ht="14.45" customHeight="1">
      <c r="A333" s="36"/>
      <c r="B333" s="37"/>
      <c r="C333" s="176" t="s">
        <v>739</v>
      </c>
      <c r="D333" s="176" t="s">
        <v>145</v>
      </c>
      <c r="E333" s="177" t="s">
        <v>740</v>
      </c>
      <c r="F333" s="178" t="s">
        <v>741</v>
      </c>
      <c r="G333" s="179" t="s">
        <v>256</v>
      </c>
      <c r="H333" s="180">
        <v>433</v>
      </c>
      <c r="I333" s="181"/>
      <c r="J333" s="182">
        <f>ROUND(I333*H333,2)</f>
        <v>0</v>
      </c>
      <c r="K333" s="178" t="s">
        <v>149</v>
      </c>
      <c r="L333" s="41"/>
      <c r="M333" s="183" t="s">
        <v>35</v>
      </c>
      <c r="N333" s="184" t="s">
        <v>51</v>
      </c>
      <c r="O333" s="66"/>
      <c r="P333" s="185">
        <f>O333*H333</f>
        <v>0</v>
      </c>
      <c r="Q333" s="185">
        <v>1.2999999999999999E-4</v>
      </c>
      <c r="R333" s="185">
        <f>Q333*H333</f>
        <v>5.6289999999999993E-2</v>
      </c>
      <c r="S333" s="185">
        <v>0</v>
      </c>
      <c r="T333" s="186">
        <f>S333*H333</f>
        <v>0</v>
      </c>
      <c r="U333" s="36"/>
      <c r="V333" s="36"/>
      <c r="W333" s="36"/>
      <c r="X333" s="36"/>
      <c r="Y333" s="36"/>
      <c r="Z333" s="36"/>
      <c r="AA333" s="36"/>
      <c r="AB333" s="36"/>
      <c r="AC333" s="36"/>
      <c r="AD333" s="36"/>
      <c r="AE333" s="36"/>
      <c r="AR333" s="187" t="s">
        <v>307</v>
      </c>
      <c r="AT333" s="187" t="s">
        <v>145</v>
      </c>
      <c r="AU333" s="187" t="s">
        <v>89</v>
      </c>
      <c r="AY333" s="18" t="s">
        <v>142</v>
      </c>
      <c r="BE333" s="188">
        <f>IF(N333="základní",J333,0)</f>
        <v>0</v>
      </c>
      <c r="BF333" s="188">
        <f>IF(N333="snížená",J333,0)</f>
        <v>0</v>
      </c>
      <c r="BG333" s="188">
        <f>IF(N333="zákl. přenesená",J333,0)</f>
        <v>0</v>
      </c>
      <c r="BH333" s="188">
        <f>IF(N333="sníž. přenesená",J333,0)</f>
        <v>0</v>
      </c>
      <c r="BI333" s="188">
        <f>IF(N333="nulová",J333,0)</f>
        <v>0</v>
      </c>
      <c r="BJ333" s="18" t="s">
        <v>21</v>
      </c>
      <c r="BK333" s="188">
        <f>ROUND(I333*H333,2)</f>
        <v>0</v>
      </c>
      <c r="BL333" s="18" t="s">
        <v>307</v>
      </c>
      <c r="BM333" s="187" t="s">
        <v>742</v>
      </c>
    </row>
    <row r="334" spans="1:65" s="2" customFormat="1" ht="14.45" customHeight="1">
      <c r="A334" s="36"/>
      <c r="B334" s="37"/>
      <c r="C334" s="176" t="s">
        <v>743</v>
      </c>
      <c r="D334" s="176" t="s">
        <v>145</v>
      </c>
      <c r="E334" s="177" t="s">
        <v>744</v>
      </c>
      <c r="F334" s="178" t="s">
        <v>745</v>
      </c>
      <c r="G334" s="179" t="s">
        <v>256</v>
      </c>
      <c r="H334" s="180">
        <v>433</v>
      </c>
      <c r="I334" s="181"/>
      <c r="J334" s="182">
        <f>ROUND(I334*H334,2)</f>
        <v>0</v>
      </c>
      <c r="K334" s="178" t="s">
        <v>149</v>
      </c>
      <c r="L334" s="41"/>
      <c r="M334" s="183" t="s">
        <v>35</v>
      </c>
      <c r="N334" s="184" t="s">
        <v>51</v>
      </c>
      <c r="O334" s="66"/>
      <c r="P334" s="185">
        <f>O334*H334</f>
        <v>0</v>
      </c>
      <c r="Q334" s="185">
        <v>1.1E-4</v>
      </c>
      <c r="R334" s="185">
        <f>Q334*H334</f>
        <v>4.7629999999999999E-2</v>
      </c>
      <c r="S334" s="185">
        <v>0</v>
      </c>
      <c r="T334" s="186">
        <f>S334*H334</f>
        <v>0</v>
      </c>
      <c r="U334" s="36"/>
      <c r="V334" s="36"/>
      <c r="W334" s="36"/>
      <c r="X334" s="36"/>
      <c r="Y334" s="36"/>
      <c r="Z334" s="36"/>
      <c r="AA334" s="36"/>
      <c r="AB334" s="36"/>
      <c r="AC334" s="36"/>
      <c r="AD334" s="36"/>
      <c r="AE334" s="36"/>
      <c r="AR334" s="187" t="s">
        <v>307</v>
      </c>
      <c r="AT334" s="187" t="s">
        <v>145</v>
      </c>
      <c r="AU334" s="187" t="s">
        <v>89</v>
      </c>
      <c r="AY334" s="18" t="s">
        <v>142</v>
      </c>
      <c r="BE334" s="188">
        <f>IF(N334="základní",J334,0)</f>
        <v>0</v>
      </c>
      <c r="BF334" s="188">
        <f>IF(N334="snížená",J334,0)</f>
        <v>0</v>
      </c>
      <c r="BG334" s="188">
        <f>IF(N334="zákl. přenesená",J334,0)</f>
        <v>0</v>
      </c>
      <c r="BH334" s="188">
        <f>IF(N334="sníž. přenesená",J334,0)</f>
        <v>0</v>
      </c>
      <c r="BI334" s="188">
        <f>IF(N334="nulová",J334,0)</f>
        <v>0</v>
      </c>
      <c r="BJ334" s="18" t="s">
        <v>21</v>
      </c>
      <c r="BK334" s="188">
        <f>ROUND(I334*H334,2)</f>
        <v>0</v>
      </c>
      <c r="BL334" s="18" t="s">
        <v>307</v>
      </c>
      <c r="BM334" s="187" t="s">
        <v>746</v>
      </c>
    </row>
    <row r="335" spans="1:65" s="12" customFormat="1" ht="25.9" customHeight="1">
      <c r="B335" s="160"/>
      <c r="C335" s="161"/>
      <c r="D335" s="162" t="s">
        <v>79</v>
      </c>
      <c r="E335" s="163" t="s">
        <v>747</v>
      </c>
      <c r="F335" s="163" t="s">
        <v>748</v>
      </c>
      <c r="G335" s="161"/>
      <c r="H335" s="161"/>
      <c r="I335" s="164"/>
      <c r="J335" s="165">
        <f>BK335</f>
        <v>0</v>
      </c>
      <c r="K335" s="161"/>
      <c r="L335" s="166"/>
      <c r="M335" s="167"/>
      <c r="N335" s="168"/>
      <c r="O335" s="168"/>
      <c r="P335" s="169">
        <f>P336</f>
        <v>0</v>
      </c>
      <c r="Q335" s="168"/>
      <c r="R335" s="169">
        <f>R336</f>
        <v>0</v>
      </c>
      <c r="S335" s="168"/>
      <c r="T335" s="170">
        <f>T336</f>
        <v>0</v>
      </c>
      <c r="AR335" s="171" t="s">
        <v>161</v>
      </c>
      <c r="AT335" s="172" t="s">
        <v>79</v>
      </c>
      <c r="AU335" s="172" t="s">
        <v>80</v>
      </c>
      <c r="AY335" s="171" t="s">
        <v>142</v>
      </c>
      <c r="BK335" s="173">
        <f>BK336</f>
        <v>0</v>
      </c>
    </row>
    <row r="336" spans="1:65" s="2" customFormat="1" ht="14.45" customHeight="1">
      <c r="A336" s="36"/>
      <c r="B336" s="37"/>
      <c r="C336" s="176" t="s">
        <v>749</v>
      </c>
      <c r="D336" s="176" t="s">
        <v>145</v>
      </c>
      <c r="E336" s="177" t="s">
        <v>750</v>
      </c>
      <c r="F336" s="178" t="s">
        <v>751</v>
      </c>
      <c r="G336" s="179" t="s">
        <v>752</v>
      </c>
      <c r="H336" s="180">
        <v>80</v>
      </c>
      <c r="I336" s="181"/>
      <c r="J336" s="182">
        <f>ROUND(I336*H336,2)</f>
        <v>0</v>
      </c>
      <c r="K336" s="178" t="s">
        <v>149</v>
      </c>
      <c r="L336" s="41"/>
      <c r="M336" s="189" t="s">
        <v>35</v>
      </c>
      <c r="N336" s="190" t="s">
        <v>51</v>
      </c>
      <c r="O336" s="191"/>
      <c r="P336" s="192">
        <f>O336*H336</f>
        <v>0</v>
      </c>
      <c r="Q336" s="192">
        <v>0</v>
      </c>
      <c r="R336" s="192">
        <f>Q336*H336</f>
        <v>0</v>
      </c>
      <c r="S336" s="192">
        <v>0</v>
      </c>
      <c r="T336" s="193">
        <f>S336*H336</f>
        <v>0</v>
      </c>
      <c r="U336" s="36"/>
      <c r="V336" s="36"/>
      <c r="W336" s="36"/>
      <c r="X336" s="36"/>
      <c r="Y336" s="36"/>
      <c r="Z336" s="36"/>
      <c r="AA336" s="36"/>
      <c r="AB336" s="36"/>
      <c r="AC336" s="36"/>
      <c r="AD336" s="36"/>
      <c r="AE336" s="36"/>
      <c r="AR336" s="187" t="s">
        <v>753</v>
      </c>
      <c r="AT336" s="187" t="s">
        <v>145</v>
      </c>
      <c r="AU336" s="187" t="s">
        <v>21</v>
      </c>
      <c r="AY336" s="18" t="s">
        <v>142</v>
      </c>
      <c r="BE336" s="188">
        <f>IF(N336="základní",J336,0)</f>
        <v>0</v>
      </c>
      <c r="BF336" s="188">
        <f>IF(N336="snížená",J336,0)</f>
        <v>0</v>
      </c>
      <c r="BG336" s="188">
        <f>IF(N336="zákl. přenesená",J336,0)</f>
        <v>0</v>
      </c>
      <c r="BH336" s="188">
        <f>IF(N336="sníž. přenesená",J336,0)</f>
        <v>0</v>
      </c>
      <c r="BI336" s="188">
        <f>IF(N336="nulová",J336,0)</f>
        <v>0</v>
      </c>
      <c r="BJ336" s="18" t="s">
        <v>21</v>
      </c>
      <c r="BK336" s="188">
        <f>ROUND(I336*H336,2)</f>
        <v>0</v>
      </c>
      <c r="BL336" s="18" t="s">
        <v>753</v>
      </c>
      <c r="BM336" s="187" t="s">
        <v>754</v>
      </c>
    </row>
    <row r="337" spans="1:31" s="2" customFormat="1" ht="6.95" customHeight="1">
      <c r="A337" s="36"/>
      <c r="B337" s="49"/>
      <c r="C337" s="50"/>
      <c r="D337" s="50"/>
      <c r="E337" s="50"/>
      <c r="F337" s="50"/>
      <c r="G337" s="50"/>
      <c r="H337" s="50"/>
      <c r="I337" s="50"/>
      <c r="J337" s="50"/>
      <c r="K337" s="50"/>
      <c r="L337" s="41"/>
      <c r="M337" s="36"/>
      <c r="O337" s="36"/>
      <c r="P337" s="36"/>
      <c r="Q337" s="36"/>
      <c r="R337" s="36"/>
      <c r="S337" s="36"/>
      <c r="T337" s="36"/>
      <c r="U337" s="36"/>
      <c r="V337" s="36"/>
      <c r="W337" s="36"/>
      <c r="X337" s="36"/>
      <c r="Y337" s="36"/>
      <c r="Z337" s="36"/>
      <c r="AA337" s="36"/>
      <c r="AB337" s="36"/>
      <c r="AC337" s="36"/>
      <c r="AD337" s="36"/>
      <c r="AE337" s="36"/>
    </row>
  </sheetData>
  <sheetProtection algorithmName="SHA-512" hashValue="WZIEI9F0wAe56s0UCHqMV0TYzOt8ZUXCpmOu2Qi9arxaNVdwuxg7p9vhW1+tRL/caRWgHkmLykqc9fFiQVf4zA==" saltValue="Wf+XX2ei49XpbWbKevDgSZ1cEVb1dBkgXUU3QgoF+lrxy5p/k7Mtm5XnviU+6/8cX6ZGRVhzwv3+npC+QUU0Zg==" spinCount="100000" sheet="1" objects="1" scenarios="1" formatColumns="0" formatRows="0" autoFilter="0"/>
  <autoFilter ref="C94:K336"/>
  <mergeCells count="9">
    <mergeCell ref="E50:H50"/>
    <mergeCell ref="E85:H85"/>
    <mergeCell ref="E87:H8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36"/>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2"/>
      <c r="M2" s="352"/>
      <c r="N2" s="352"/>
      <c r="O2" s="352"/>
      <c r="P2" s="352"/>
      <c r="Q2" s="352"/>
      <c r="R2" s="352"/>
      <c r="S2" s="352"/>
      <c r="T2" s="352"/>
      <c r="U2" s="352"/>
      <c r="V2" s="352"/>
      <c r="AT2" s="18" t="s">
        <v>92</v>
      </c>
    </row>
    <row r="3" spans="1:46" s="1" customFormat="1" ht="6.95" customHeight="1">
      <c r="B3" s="102"/>
      <c r="C3" s="103"/>
      <c r="D3" s="103"/>
      <c r="E3" s="103"/>
      <c r="F3" s="103"/>
      <c r="G3" s="103"/>
      <c r="H3" s="103"/>
      <c r="I3" s="103"/>
      <c r="J3" s="103"/>
      <c r="K3" s="103"/>
      <c r="L3" s="21"/>
      <c r="AT3" s="18" t="s">
        <v>89</v>
      </c>
    </row>
    <row r="4" spans="1:46" s="1" customFormat="1" ht="24.95" customHeight="1">
      <c r="B4" s="21"/>
      <c r="D4" s="104" t="s">
        <v>117</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72" t="str">
        <f>'Rekapitulace stavby'!K6</f>
        <v>Úprava objektu Radniční č.p.13 na kancelářské prostory,Frýdek-Místek</v>
      </c>
      <c r="F7" s="373"/>
      <c r="G7" s="373"/>
      <c r="H7" s="373"/>
      <c r="L7" s="21"/>
    </row>
    <row r="8" spans="1:46" s="2" customFormat="1" ht="12" customHeight="1">
      <c r="A8" s="36"/>
      <c r="B8" s="41"/>
      <c r="C8" s="36"/>
      <c r="D8" s="106" t="s">
        <v>205</v>
      </c>
      <c r="E8" s="36"/>
      <c r="F8" s="36"/>
      <c r="G8" s="36"/>
      <c r="H8" s="36"/>
      <c r="I8" s="36"/>
      <c r="J8" s="36"/>
      <c r="K8" s="36"/>
      <c r="L8" s="107"/>
      <c r="S8" s="36"/>
      <c r="T8" s="36"/>
      <c r="U8" s="36"/>
      <c r="V8" s="36"/>
      <c r="W8" s="36"/>
      <c r="X8" s="36"/>
      <c r="Y8" s="36"/>
      <c r="Z8" s="36"/>
      <c r="AA8" s="36"/>
      <c r="AB8" s="36"/>
      <c r="AC8" s="36"/>
      <c r="AD8" s="36"/>
      <c r="AE8" s="36"/>
    </row>
    <row r="9" spans="1:46" s="2" customFormat="1" ht="16.5" customHeight="1">
      <c r="A9" s="36"/>
      <c r="B9" s="41"/>
      <c r="C9" s="36"/>
      <c r="D9" s="36"/>
      <c r="E9" s="366" t="s">
        <v>755</v>
      </c>
      <c r="F9" s="367"/>
      <c r="G9" s="367"/>
      <c r="H9" s="367"/>
      <c r="I9" s="36"/>
      <c r="J9" s="36"/>
      <c r="K9" s="36"/>
      <c r="L9" s="107"/>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7"/>
      <c r="S10" s="36"/>
      <c r="T10" s="36"/>
      <c r="U10" s="36"/>
      <c r="V10" s="36"/>
      <c r="W10" s="36"/>
      <c r="X10" s="36"/>
      <c r="Y10" s="36"/>
      <c r="Z10" s="36"/>
      <c r="AA10" s="36"/>
      <c r="AB10" s="36"/>
      <c r="AC10" s="36"/>
      <c r="AD10" s="36"/>
      <c r="AE10" s="36"/>
    </row>
    <row r="11" spans="1:46" s="2" customFormat="1" ht="12" customHeight="1">
      <c r="A11" s="36"/>
      <c r="B11" s="41"/>
      <c r="C11" s="36"/>
      <c r="D11" s="106" t="s">
        <v>18</v>
      </c>
      <c r="E11" s="36"/>
      <c r="F11" s="108" t="s">
        <v>19</v>
      </c>
      <c r="G11" s="36"/>
      <c r="H11" s="36"/>
      <c r="I11" s="106" t="s">
        <v>20</v>
      </c>
      <c r="J11" s="108" t="s">
        <v>35</v>
      </c>
      <c r="K11" s="36"/>
      <c r="L11" s="107"/>
      <c r="S11" s="36"/>
      <c r="T11" s="36"/>
      <c r="U11" s="36"/>
      <c r="V11" s="36"/>
      <c r="W11" s="36"/>
      <c r="X11" s="36"/>
      <c r="Y11" s="36"/>
      <c r="Z11" s="36"/>
      <c r="AA11" s="36"/>
      <c r="AB11" s="36"/>
      <c r="AC11" s="36"/>
      <c r="AD11" s="36"/>
      <c r="AE11" s="36"/>
    </row>
    <row r="12" spans="1:46" s="2" customFormat="1" ht="12" customHeight="1">
      <c r="A12" s="36"/>
      <c r="B12" s="41"/>
      <c r="C12" s="36"/>
      <c r="D12" s="106" t="s">
        <v>22</v>
      </c>
      <c r="E12" s="36"/>
      <c r="F12" s="108" t="s">
        <v>39</v>
      </c>
      <c r="G12" s="36"/>
      <c r="H12" s="36"/>
      <c r="I12" s="106" t="s">
        <v>24</v>
      </c>
      <c r="J12" s="109" t="str">
        <f>'Rekapitulace stavby'!AN8</f>
        <v>17. 7. 2020</v>
      </c>
      <c r="K12" s="36"/>
      <c r="L12" s="107"/>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7"/>
      <c r="S13" s="36"/>
      <c r="T13" s="36"/>
      <c r="U13" s="36"/>
      <c r="V13" s="36"/>
      <c r="W13" s="36"/>
      <c r="X13" s="36"/>
      <c r="Y13" s="36"/>
      <c r="Z13" s="36"/>
      <c r="AA13" s="36"/>
      <c r="AB13" s="36"/>
      <c r="AC13" s="36"/>
      <c r="AD13" s="36"/>
      <c r="AE13" s="36"/>
    </row>
    <row r="14" spans="1:46" s="2" customFormat="1" ht="12" customHeight="1">
      <c r="A14" s="36"/>
      <c r="B14" s="41"/>
      <c r="C14" s="36"/>
      <c r="D14" s="106" t="s">
        <v>30</v>
      </c>
      <c r="E14" s="36"/>
      <c r="F14" s="36"/>
      <c r="G14" s="36"/>
      <c r="H14" s="36"/>
      <c r="I14" s="106" t="s">
        <v>31</v>
      </c>
      <c r="J14" s="108" t="str">
        <f>IF('Rekapitulace stavby'!AN10="","",'Rekapitulace stavby'!AN10)</f>
        <v>00296643</v>
      </c>
      <c r="K14" s="36"/>
      <c r="L14" s="107"/>
      <c r="S14" s="36"/>
      <c r="T14" s="36"/>
      <c r="U14" s="36"/>
      <c r="V14" s="36"/>
      <c r="W14" s="36"/>
      <c r="X14" s="36"/>
      <c r="Y14" s="36"/>
      <c r="Z14" s="36"/>
      <c r="AA14" s="36"/>
      <c r="AB14" s="36"/>
      <c r="AC14" s="36"/>
      <c r="AD14" s="36"/>
      <c r="AE14" s="36"/>
    </row>
    <row r="15" spans="1:46" s="2" customFormat="1" ht="18" customHeight="1">
      <c r="A15" s="36"/>
      <c r="B15" s="41"/>
      <c r="C15" s="36"/>
      <c r="D15" s="36"/>
      <c r="E15" s="108" t="str">
        <f>IF('Rekapitulace stavby'!E11="","",'Rekapitulace stavby'!E11)</f>
        <v xml:space="preserve">Statutární město Frýdek-Místek </v>
      </c>
      <c r="F15" s="36"/>
      <c r="G15" s="36"/>
      <c r="H15" s="36"/>
      <c r="I15" s="106" t="s">
        <v>34</v>
      </c>
      <c r="J15" s="108" t="str">
        <f>IF('Rekapitulace stavby'!AN11="","",'Rekapitulace stavby'!AN11)</f>
        <v/>
      </c>
      <c r="K15" s="36"/>
      <c r="L15" s="107"/>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7"/>
      <c r="S16" s="36"/>
      <c r="T16" s="36"/>
      <c r="U16" s="36"/>
      <c r="V16" s="36"/>
      <c r="W16" s="36"/>
      <c r="X16" s="36"/>
      <c r="Y16" s="36"/>
      <c r="Z16" s="36"/>
      <c r="AA16" s="36"/>
      <c r="AB16" s="36"/>
      <c r="AC16" s="36"/>
      <c r="AD16" s="36"/>
      <c r="AE16" s="36"/>
    </row>
    <row r="17" spans="1:31" s="2" customFormat="1" ht="12" customHeight="1">
      <c r="A17" s="36"/>
      <c r="B17" s="41"/>
      <c r="C17" s="36"/>
      <c r="D17" s="106" t="s">
        <v>36</v>
      </c>
      <c r="E17" s="36"/>
      <c r="F17" s="36"/>
      <c r="G17" s="36"/>
      <c r="H17" s="36"/>
      <c r="I17" s="106" t="s">
        <v>31</v>
      </c>
      <c r="J17" s="31" t="str">
        <f>'Rekapitulace stavby'!AN13</f>
        <v>Vyplň údaj</v>
      </c>
      <c r="K17" s="36"/>
      <c r="L17" s="107"/>
      <c r="S17" s="36"/>
      <c r="T17" s="36"/>
      <c r="U17" s="36"/>
      <c r="V17" s="36"/>
      <c r="W17" s="36"/>
      <c r="X17" s="36"/>
      <c r="Y17" s="36"/>
      <c r="Z17" s="36"/>
      <c r="AA17" s="36"/>
      <c r="AB17" s="36"/>
      <c r="AC17" s="36"/>
      <c r="AD17" s="36"/>
      <c r="AE17" s="36"/>
    </row>
    <row r="18" spans="1:31" s="2" customFormat="1" ht="18" customHeight="1">
      <c r="A18" s="36"/>
      <c r="B18" s="41"/>
      <c r="C18" s="36"/>
      <c r="D18" s="36"/>
      <c r="E18" s="368" t="str">
        <f>'Rekapitulace stavby'!E14</f>
        <v>Vyplň údaj</v>
      </c>
      <c r="F18" s="369"/>
      <c r="G18" s="369"/>
      <c r="H18" s="369"/>
      <c r="I18" s="106" t="s">
        <v>34</v>
      </c>
      <c r="J18" s="31" t="str">
        <f>'Rekapitulace stavby'!AN14</f>
        <v>Vyplň údaj</v>
      </c>
      <c r="K18" s="36"/>
      <c r="L18" s="107"/>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7"/>
      <c r="S19" s="36"/>
      <c r="T19" s="36"/>
      <c r="U19" s="36"/>
      <c r="V19" s="36"/>
      <c r="W19" s="36"/>
      <c r="X19" s="36"/>
      <c r="Y19" s="36"/>
      <c r="Z19" s="36"/>
      <c r="AA19" s="36"/>
      <c r="AB19" s="36"/>
      <c r="AC19" s="36"/>
      <c r="AD19" s="36"/>
      <c r="AE19" s="36"/>
    </row>
    <row r="20" spans="1:31" s="2" customFormat="1" ht="12" customHeight="1">
      <c r="A20" s="36"/>
      <c r="B20" s="41"/>
      <c r="C20" s="36"/>
      <c r="D20" s="106" t="s">
        <v>38</v>
      </c>
      <c r="E20" s="36"/>
      <c r="F20" s="36"/>
      <c r="G20" s="36"/>
      <c r="H20" s="36"/>
      <c r="I20" s="106" t="s">
        <v>31</v>
      </c>
      <c r="J20" s="108" t="str">
        <f>IF('Rekapitulace stavby'!AN16="","",'Rekapitulace stavby'!AN16)</f>
        <v/>
      </c>
      <c r="K20" s="36"/>
      <c r="L20" s="107"/>
      <c r="S20" s="36"/>
      <c r="T20" s="36"/>
      <c r="U20" s="36"/>
      <c r="V20" s="36"/>
      <c r="W20" s="36"/>
      <c r="X20" s="36"/>
      <c r="Y20" s="36"/>
      <c r="Z20" s="36"/>
      <c r="AA20" s="36"/>
      <c r="AB20" s="36"/>
      <c r="AC20" s="36"/>
      <c r="AD20" s="36"/>
      <c r="AE20" s="36"/>
    </row>
    <row r="21" spans="1:31" s="2" customFormat="1" ht="18" customHeight="1">
      <c r="A21" s="36"/>
      <c r="B21" s="41"/>
      <c r="C21" s="36"/>
      <c r="D21" s="36"/>
      <c r="E21" s="108" t="str">
        <f>IF('Rekapitulace stavby'!E17="","",'Rekapitulace stavby'!E17)</f>
        <v xml:space="preserve"> </v>
      </c>
      <c r="F21" s="36"/>
      <c r="G21" s="36"/>
      <c r="H21" s="36"/>
      <c r="I21" s="106" t="s">
        <v>34</v>
      </c>
      <c r="J21" s="108" t="str">
        <f>IF('Rekapitulace stavby'!AN17="","",'Rekapitulace stavby'!AN17)</f>
        <v/>
      </c>
      <c r="K21" s="36"/>
      <c r="L21" s="107"/>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7"/>
      <c r="S22" s="36"/>
      <c r="T22" s="36"/>
      <c r="U22" s="36"/>
      <c r="V22" s="36"/>
      <c r="W22" s="36"/>
      <c r="X22" s="36"/>
      <c r="Y22" s="36"/>
      <c r="Z22" s="36"/>
      <c r="AA22" s="36"/>
      <c r="AB22" s="36"/>
      <c r="AC22" s="36"/>
      <c r="AD22" s="36"/>
      <c r="AE22" s="36"/>
    </row>
    <row r="23" spans="1:31" s="2" customFormat="1" ht="12" customHeight="1">
      <c r="A23" s="36"/>
      <c r="B23" s="41"/>
      <c r="C23" s="36"/>
      <c r="D23" s="106" t="s">
        <v>41</v>
      </c>
      <c r="E23" s="36"/>
      <c r="F23" s="36"/>
      <c r="G23" s="36"/>
      <c r="H23" s="36"/>
      <c r="I23" s="106" t="s">
        <v>31</v>
      </c>
      <c r="J23" s="108" t="str">
        <f>IF('Rekapitulace stavby'!AN19="","",'Rekapitulace stavby'!AN19)</f>
        <v>63307111</v>
      </c>
      <c r="K23" s="36"/>
      <c r="L23" s="107"/>
      <c r="S23" s="36"/>
      <c r="T23" s="36"/>
      <c r="U23" s="36"/>
      <c r="V23" s="36"/>
      <c r="W23" s="36"/>
      <c r="X23" s="36"/>
      <c r="Y23" s="36"/>
      <c r="Z23" s="36"/>
      <c r="AA23" s="36"/>
      <c r="AB23" s="36"/>
      <c r="AC23" s="36"/>
      <c r="AD23" s="36"/>
      <c r="AE23" s="36"/>
    </row>
    <row r="24" spans="1:31" s="2" customFormat="1" ht="18" customHeight="1">
      <c r="A24" s="36"/>
      <c r="B24" s="41"/>
      <c r="C24" s="36"/>
      <c r="D24" s="36"/>
      <c r="E24" s="108" t="str">
        <f>IF('Rekapitulace stavby'!E20="","",'Rekapitulace stavby'!E20)</f>
        <v xml:space="preserve">Lenka Jerakasová </v>
      </c>
      <c r="F24" s="36"/>
      <c r="G24" s="36"/>
      <c r="H24" s="36"/>
      <c r="I24" s="106" t="s">
        <v>34</v>
      </c>
      <c r="J24" s="108" t="str">
        <f>IF('Rekapitulace stavby'!AN20="","",'Rekapitulace stavby'!AN20)</f>
        <v/>
      </c>
      <c r="K24" s="36"/>
      <c r="L24" s="107"/>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7"/>
      <c r="S25" s="36"/>
      <c r="T25" s="36"/>
      <c r="U25" s="36"/>
      <c r="V25" s="36"/>
      <c r="W25" s="36"/>
      <c r="X25" s="36"/>
      <c r="Y25" s="36"/>
      <c r="Z25" s="36"/>
      <c r="AA25" s="36"/>
      <c r="AB25" s="36"/>
      <c r="AC25" s="36"/>
      <c r="AD25" s="36"/>
      <c r="AE25" s="36"/>
    </row>
    <row r="26" spans="1:31" s="2" customFormat="1" ht="12" customHeight="1">
      <c r="A26" s="36"/>
      <c r="B26" s="41"/>
      <c r="C26" s="36"/>
      <c r="D26" s="106" t="s">
        <v>44</v>
      </c>
      <c r="E26" s="36"/>
      <c r="F26" s="36"/>
      <c r="G26" s="36"/>
      <c r="H26" s="36"/>
      <c r="I26" s="36"/>
      <c r="J26" s="36"/>
      <c r="K26" s="36"/>
      <c r="L26" s="107"/>
      <c r="S26" s="36"/>
      <c r="T26" s="36"/>
      <c r="U26" s="36"/>
      <c r="V26" s="36"/>
      <c r="W26" s="36"/>
      <c r="X26" s="36"/>
      <c r="Y26" s="36"/>
      <c r="Z26" s="36"/>
      <c r="AA26" s="36"/>
      <c r="AB26" s="36"/>
      <c r="AC26" s="36"/>
      <c r="AD26" s="36"/>
      <c r="AE26" s="36"/>
    </row>
    <row r="27" spans="1:31" s="8" customFormat="1" ht="16.5" customHeight="1">
      <c r="A27" s="112"/>
      <c r="B27" s="113"/>
      <c r="C27" s="112"/>
      <c r="D27" s="112"/>
      <c r="E27" s="370" t="s">
        <v>35</v>
      </c>
      <c r="F27" s="370"/>
      <c r="G27" s="370"/>
      <c r="H27" s="370"/>
      <c r="I27" s="112"/>
      <c r="J27" s="112"/>
      <c r="K27" s="112"/>
      <c r="L27" s="114"/>
      <c r="S27" s="112"/>
      <c r="T27" s="112"/>
      <c r="U27" s="112"/>
      <c r="V27" s="112"/>
      <c r="W27" s="112"/>
      <c r="X27" s="112"/>
      <c r="Y27" s="112"/>
      <c r="Z27" s="112"/>
      <c r="AA27" s="112"/>
      <c r="AB27" s="112"/>
      <c r="AC27" s="112"/>
      <c r="AD27" s="112"/>
      <c r="AE27" s="112"/>
    </row>
    <row r="28" spans="1:31" s="2" customFormat="1" ht="6.95" customHeight="1">
      <c r="A28" s="36"/>
      <c r="B28" s="41"/>
      <c r="C28" s="36"/>
      <c r="D28" s="36"/>
      <c r="E28" s="36"/>
      <c r="F28" s="36"/>
      <c r="G28" s="36"/>
      <c r="H28" s="36"/>
      <c r="I28" s="36"/>
      <c r="J28" s="36"/>
      <c r="K28" s="36"/>
      <c r="L28" s="107"/>
      <c r="S28" s="36"/>
      <c r="T28" s="36"/>
      <c r="U28" s="36"/>
      <c r="V28" s="36"/>
      <c r="W28" s="36"/>
      <c r="X28" s="36"/>
      <c r="Y28" s="36"/>
      <c r="Z28" s="36"/>
      <c r="AA28" s="36"/>
      <c r="AB28" s="36"/>
      <c r="AC28" s="36"/>
      <c r="AD28" s="36"/>
      <c r="AE28" s="36"/>
    </row>
    <row r="29" spans="1:31" s="2" customFormat="1" ht="6.95" customHeight="1">
      <c r="A29" s="36"/>
      <c r="B29" s="41"/>
      <c r="C29" s="36"/>
      <c r="D29" s="115"/>
      <c r="E29" s="115"/>
      <c r="F29" s="115"/>
      <c r="G29" s="115"/>
      <c r="H29" s="115"/>
      <c r="I29" s="115"/>
      <c r="J29" s="115"/>
      <c r="K29" s="115"/>
      <c r="L29" s="107"/>
      <c r="S29" s="36"/>
      <c r="T29" s="36"/>
      <c r="U29" s="36"/>
      <c r="V29" s="36"/>
      <c r="W29" s="36"/>
      <c r="X29" s="36"/>
      <c r="Y29" s="36"/>
      <c r="Z29" s="36"/>
      <c r="AA29" s="36"/>
      <c r="AB29" s="36"/>
      <c r="AC29" s="36"/>
      <c r="AD29" s="36"/>
      <c r="AE29" s="36"/>
    </row>
    <row r="30" spans="1:31" s="2" customFormat="1" ht="25.35" customHeight="1">
      <c r="A30" s="36"/>
      <c r="B30" s="41"/>
      <c r="C30" s="36"/>
      <c r="D30" s="116" t="s">
        <v>46</v>
      </c>
      <c r="E30" s="36"/>
      <c r="F30" s="36"/>
      <c r="G30" s="36"/>
      <c r="H30" s="36"/>
      <c r="I30" s="36"/>
      <c r="J30" s="117">
        <f>ROUND(J97, 2)</f>
        <v>0</v>
      </c>
      <c r="K30" s="36"/>
      <c r="L30" s="107"/>
      <c r="S30" s="36"/>
      <c r="T30" s="36"/>
      <c r="U30" s="36"/>
      <c r="V30" s="36"/>
      <c r="W30" s="36"/>
      <c r="X30" s="36"/>
      <c r="Y30" s="36"/>
      <c r="Z30" s="36"/>
      <c r="AA30" s="36"/>
      <c r="AB30" s="36"/>
      <c r="AC30" s="36"/>
      <c r="AD30" s="36"/>
      <c r="AE30" s="36"/>
    </row>
    <row r="31" spans="1:31" s="2" customFormat="1" ht="6.95" customHeight="1">
      <c r="A31" s="36"/>
      <c r="B31" s="41"/>
      <c r="C31" s="36"/>
      <c r="D31" s="115"/>
      <c r="E31" s="115"/>
      <c r="F31" s="115"/>
      <c r="G31" s="115"/>
      <c r="H31" s="115"/>
      <c r="I31" s="115"/>
      <c r="J31" s="115"/>
      <c r="K31" s="115"/>
      <c r="L31" s="107"/>
      <c r="S31" s="36"/>
      <c r="T31" s="36"/>
      <c r="U31" s="36"/>
      <c r="V31" s="36"/>
      <c r="W31" s="36"/>
      <c r="X31" s="36"/>
      <c r="Y31" s="36"/>
      <c r="Z31" s="36"/>
      <c r="AA31" s="36"/>
      <c r="AB31" s="36"/>
      <c r="AC31" s="36"/>
      <c r="AD31" s="36"/>
      <c r="AE31" s="36"/>
    </row>
    <row r="32" spans="1:31" s="2" customFormat="1" ht="14.45" customHeight="1">
      <c r="A32" s="36"/>
      <c r="B32" s="41"/>
      <c r="C32" s="36"/>
      <c r="D32" s="36"/>
      <c r="E32" s="36"/>
      <c r="F32" s="118" t="s">
        <v>48</v>
      </c>
      <c r="G32" s="36"/>
      <c r="H32" s="36"/>
      <c r="I32" s="118" t="s">
        <v>47</v>
      </c>
      <c r="J32" s="118" t="s">
        <v>49</v>
      </c>
      <c r="K32" s="36"/>
      <c r="L32" s="107"/>
      <c r="S32" s="36"/>
      <c r="T32" s="36"/>
      <c r="U32" s="36"/>
      <c r="V32" s="36"/>
      <c r="W32" s="36"/>
      <c r="X32" s="36"/>
      <c r="Y32" s="36"/>
      <c r="Z32" s="36"/>
      <c r="AA32" s="36"/>
      <c r="AB32" s="36"/>
      <c r="AC32" s="36"/>
      <c r="AD32" s="36"/>
      <c r="AE32" s="36"/>
    </row>
    <row r="33" spans="1:31" s="2" customFormat="1" ht="14.45" customHeight="1">
      <c r="A33" s="36"/>
      <c r="B33" s="41"/>
      <c r="C33" s="36"/>
      <c r="D33" s="119" t="s">
        <v>50</v>
      </c>
      <c r="E33" s="106" t="s">
        <v>51</v>
      </c>
      <c r="F33" s="120">
        <f>ROUND((SUM(BE97:BE435)),  2)</f>
        <v>0</v>
      </c>
      <c r="G33" s="36"/>
      <c r="H33" s="36"/>
      <c r="I33" s="121">
        <v>0.21</v>
      </c>
      <c r="J33" s="120">
        <f>ROUND(((SUM(BE97:BE435))*I33),  2)</f>
        <v>0</v>
      </c>
      <c r="K33" s="36"/>
      <c r="L33" s="107"/>
      <c r="S33" s="36"/>
      <c r="T33" s="36"/>
      <c r="U33" s="36"/>
      <c r="V33" s="36"/>
      <c r="W33" s="36"/>
      <c r="X33" s="36"/>
      <c r="Y33" s="36"/>
      <c r="Z33" s="36"/>
      <c r="AA33" s="36"/>
      <c r="AB33" s="36"/>
      <c r="AC33" s="36"/>
      <c r="AD33" s="36"/>
      <c r="AE33" s="36"/>
    </row>
    <row r="34" spans="1:31" s="2" customFormat="1" ht="14.45" customHeight="1">
      <c r="A34" s="36"/>
      <c r="B34" s="41"/>
      <c r="C34" s="36"/>
      <c r="D34" s="36"/>
      <c r="E34" s="106" t="s">
        <v>52</v>
      </c>
      <c r="F34" s="120">
        <f>ROUND((SUM(BF97:BF435)),  2)</f>
        <v>0</v>
      </c>
      <c r="G34" s="36"/>
      <c r="H34" s="36"/>
      <c r="I34" s="121">
        <v>0.15</v>
      </c>
      <c r="J34" s="120">
        <f>ROUND(((SUM(BF97:BF435))*I34),  2)</f>
        <v>0</v>
      </c>
      <c r="K34" s="36"/>
      <c r="L34" s="107"/>
      <c r="S34" s="36"/>
      <c r="T34" s="36"/>
      <c r="U34" s="36"/>
      <c r="V34" s="36"/>
      <c r="W34" s="36"/>
      <c r="X34" s="36"/>
      <c r="Y34" s="36"/>
      <c r="Z34" s="36"/>
      <c r="AA34" s="36"/>
      <c r="AB34" s="36"/>
      <c r="AC34" s="36"/>
      <c r="AD34" s="36"/>
      <c r="AE34" s="36"/>
    </row>
    <row r="35" spans="1:31" s="2" customFormat="1" ht="14.45" hidden="1" customHeight="1">
      <c r="A35" s="36"/>
      <c r="B35" s="41"/>
      <c r="C35" s="36"/>
      <c r="D35" s="36"/>
      <c r="E35" s="106" t="s">
        <v>53</v>
      </c>
      <c r="F35" s="120">
        <f>ROUND((SUM(BG97:BG435)),  2)</f>
        <v>0</v>
      </c>
      <c r="G35" s="36"/>
      <c r="H35" s="36"/>
      <c r="I35" s="121">
        <v>0.21</v>
      </c>
      <c r="J35" s="120">
        <f>0</f>
        <v>0</v>
      </c>
      <c r="K35" s="36"/>
      <c r="L35" s="107"/>
      <c r="S35" s="36"/>
      <c r="T35" s="36"/>
      <c r="U35" s="36"/>
      <c r="V35" s="36"/>
      <c r="W35" s="36"/>
      <c r="X35" s="36"/>
      <c r="Y35" s="36"/>
      <c r="Z35" s="36"/>
      <c r="AA35" s="36"/>
      <c r="AB35" s="36"/>
      <c r="AC35" s="36"/>
      <c r="AD35" s="36"/>
      <c r="AE35" s="36"/>
    </row>
    <row r="36" spans="1:31" s="2" customFormat="1" ht="14.45" hidden="1" customHeight="1">
      <c r="A36" s="36"/>
      <c r="B36" s="41"/>
      <c r="C36" s="36"/>
      <c r="D36" s="36"/>
      <c r="E36" s="106" t="s">
        <v>54</v>
      </c>
      <c r="F36" s="120">
        <f>ROUND((SUM(BH97:BH435)),  2)</f>
        <v>0</v>
      </c>
      <c r="G36" s="36"/>
      <c r="H36" s="36"/>
      <c r="I36" s="121">
        <v>0.15</v>
      </c>
      <c r="J36" s="120">
        <f>0</f>
        <v>0</v>
      </c>
      <c r="K36" s="36"/>
      <c r="L36" s="107"/>
      <c r="S36" s="36"/>
      <c r="T36" s="36"/>
      <c r="U36" s="36"/>
      <c r="V36" s="36"/>
      <c r="W36" s="36"/>
      <c r="X36" s="36"/>
      <c r="Y36" s="36"/>
      <c r="Z36" s="36"/>
      <c r="AA36" s="36"/>
      <c r="AB36" s="36"/>
      <c r="AC36" s="36"/>
      <c r="AD36" s="36"/>
      <c r="AE36" s="36"/>
    </row>
    <row r="37" spans="1:31" s="2" customFormat="1" ht="14.45" hidden="1" customHeight="1">
      <c r="A37" s="36"/>
      <c r="B37" s="41"/>
      <c r="C37" s="36"/>
      <c r="D37" s="36"/>
      <c r="E37" s="106" t="s">
        <v>55</v>
      </c>
      <c r="F37" s="120">
        <f>ROUND((SUM(BI97:BI435)),  2)</f>
        <v>0</v>
      </c>
      <c r="G37" s="36"/>
      <c r="H37" s="36"/>
      <c r="I37" s="121">
        <v>0</v>
      </c>
      <c r="J37" s="120">
        <f>0</f>
        <v>0</v>
      </c>
      <c r="K37" s="36"/>
      <c r="L37" s="107"/>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7"/>
      <c r="S38" s="36"/>
      <c r="T38" s="36"/>
      <c r="U38" s="36"/>
      <c r="V38" s="36"/>
      <c r="W38" s="36"/>
      <c r="X38" s="36"/>
      <c r="Y38" s="36"/>
      <c r="Z38" s="36"/>
      <c r="AA38" s="36"/>
      <c r="AB38" s="36"/>
      <c r="AC38" s="36"/>
      <c r="AD38" s="36"/>
      <c r="AE38" s="36"/>
    </row>
    <row r="39" spans="1:31" s="2" customFormat="1" ht="25.35" customHeight="1">
      <c r="A39" s="36"/>
      <c r="B39" s="41"/>
      <c r="C39" s="122"/>
      <c r="D39" s="123" t="s">
        <v>56</v>
      </c>
      <c r="E39" s="124"/>
      <c r="F39" s="124"/>
      <c r="G39" s="125" t="s">
        <v>57</v>
      </c>
      <c r="H39" s="126" t="s">
        <v>58</v>
      </c>
      <c r="I39" s="124"/>
      <c r="J39" s="127">
        <f>SUM(J30:J37)</f>
        <v>0</v>
      </c>
      <c r="K39" s="128"/>
      <c r="L39" s="107"/>
      <c r="S39" s="36"/>
      <c r="T39" s="36"/>
      <c r="U39" s="36"/>
      <c r="V39" s="36"/>
      <c r="W39" s="36"/>
      <c r="X39" s="36"/>
      <c r="Y39" s="36"/>
      <c r="Z39" s="36"/>
      <c r="AA39" s="36"/>
      <c r="AB39" s="36"/>
      <c r="AC39" s="36"/>
      <c r="AD39" s="36"/>
      <c r="AE39" s="36"/>
    </row>
    <row r="40" spans="1:31" s="2" customFormat="1" ht="14.45" customHeight="1">
      <c r="A40" s="36"/>
      <c r="B40" s="129"/>
      <c r="C40" s="130"/>
      <c r="D40" s="130"/>
      <c r="E40" s="130"/>
      <c r="F40" s="130"/>
      <c r="G40" s="130"/>
      <c r="H40" s="130"/>
      <c r="I40" s="130"/>
      <c r="J40" s="130"/>
      <c r="K40" s="130"/>
      <c r="L40" s="107"/>
      <c r="S40" s="36"/>
      <c r="T40" s="36"/>
      <c r="U40" s="36"/>
      <c r="V40" s="36"/>
      <c r="W40" s="36"/>
      <c r="X40" s="36"/>
      <c r="Y40" s="36"/>
      <c r="Z40" s="36"/>
      <c r="AA40" s="36"/>
      <c r="AB40" s="36"/>
      <c r="AC40" s="36"/>
      <c r="AD40" s="36"/>
      <c r="AE40" s="36"/>
    </row>
    <row r="44" spans="1:31" s="2" customFormat="1" ht="6.95" customHeight="1">
      <c r="A44" s="36"/>
      <c r="B44" s="131"/>
      <c r="C44" s="132"/>
      <c r="D44" s="132"/>
      <c r="E44" s="132"/>
      <c r="F44" s="132"/>
      <c r="G44" s="132"/>
      <c r="H44" s="132"/>
      <c r="I44" s="132"/>
      <c r="J44" s="132"/>
      <c r="K44" s="132"/>
      <c r="L44" s="107"/>
      <c r="S44" s="36"/>
      <c r="T44" s="36"/>
      <c r="U44" s="36"/>
      <c r="V44" s="36"/>
      <c r="W44" s="36"/>
      <c r="X44" s="36"/>
      <c r="Y44" s="36"/>
      <c r="Z44" s="36"/>
      <c r="AA44" s="36"/>
      <c r="AB44" s="36"/>
      <c r="AC44" s="36"/>
      <c r="AD44" s="36"/>
      <c r="AE44" s="36"/>
    </row>
    <row r="45" spans="1:31" s="2" customFormat="1" ht="24.95" customHeight="1">
      <c r="A45" s="36"/>
      <c r="B45" s="37"/>
      <c r="C45" s="24" t="s">
        <v>118</v>
      </c>
      <c r="D45" s="38"/>
      <c r="E45" s="38"/>
      <c r="F45" s="38"/>
      <c r="G45" s="38"/>
      <c r="H45" s="38"/>
      <c r="I45" s="38"/>
      <c r="J45" s="38"/>
      <c r="K45" s="38"/>
      <c r="L45" s="107"/>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7"/>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7"/>
      <c r="S47" s="36"/>
      <c r="T47" s="36"/>
      <c r="U47" s="36"/>
      <c r="V47" s="36"/>
      <c r="W47" s="36"/>
      <c r="X47" s="36"/>
      <c r="Y47" s="36"/>
      <c r="Z47" s="36"/>
      <c r="AA47" s="36"/>
      <c r="AB47" s="36"/>
      <c r="AC47" s="36"/>
      <c r="AD47" s="36"/>
      <c r="AE47" s="36"/>
    </row>
    <row r="48" spans="1:31" s="2" customFormat="1" ht="16.5" customHeight="1">
      <c r="A48" s="36"/>
      <c r="B48" s="37"/>
      <c r="C48" s="38"/>
      <c r="D48" s="38"/>
      <c r="E48" s="374" t="str">
        <f>E7</f>
        <v>Úprava objektu Radniční č.p.13 na kancelářské prostory,Frýdek-Místek</v>
      </c>
      <c r="F48" s="375"/>
      <c r="G48" s="375"/>
      <c r="H48" s="375"/>
      <c r="I48" s="38"/>
      <c r="J48" s="38"/>
      <c r="K48" s="38"/>
      <c r="L48" s="107"/>
      <c r="S48" s="36"/>
      <c r="T48" s="36"/>
      <c r="U48" s="36"/>
      <c r="V48" s="36"/>
      <c r="W48" s="36"/>
      <c r="X48" s="36"/>
      <c r="Y48" s="36"/>
      <c r="Z48" s="36"/>
      <c r="AA48" s="36"/>
      <c r="AB48" s="36"/>
      <c r="AC48" s="36"/>
      <c r="AD48" s="36"/>
      <c r="AE48" s="36"/>
    </row>
    <row r="49" spans="1:47" s="2" customFormat="1" ht="12" customHeight="1">
      <c r="A49" s="36"/>
      <c r="B49" s="37"/>
      <c r="C49" s="30" t="s">
        <v>205</v>
      </c>
      <c r="D49" s="38"/>
      <c r="E49" s="38"/>
      <c r="F49" s="38"/>
      <c r="G49" s="38"/>
      <c r="H49" s="38"/>
      <c r="I49" s="38"/>
      <c r="J49" s="38"/>
      <c r="K49" s="38"/>
      <c r="L49" s="107"/>
      <c r="S49" s="36"/>
      <c r="T49" s="36"/>
      <c r="U49" s="36"/>
      <c r="V49" s="36"/>
      <c r="W49" s="36"/>
      <c r="X49" s="36"/>
      <c r="Y49" s="36"/>
      <c r="Z49" s="36"/>
      <c r="AA49" s="36"/>
      <c r="AB49" s="36"/>
      <c r="AC49" s="36"/>
      <c r="AD49" s="36"/>
      <c r="AE49" s="36"/>
    </row>
    <row r="50" spans="1:47" s="2" customFormat="1" ht="16.5" customHeight="1">
      <c r="A50" s="36"/>
      <c r="B50" s="37"/>
      <c r="C50" s="38"/>
      <c r="D50" s="38"/>
      <c r="E50" s="330" t="str">
        <f>E9</f>
        <v xml:space="preserve">200101/D.1.1.2 - Architektonicko stavební řešení - úpravy vnitřní </v>
      </c>
      <c r="F50" s="371"/>
      <c r="G50" s="371"/>
      <c r="H50" s="371"/>
      <c r="I50" s="38"/>
      <c r="J50" s="38"/>
      <c r="K50" s="38"/>
      <c r="L50" s="107"/>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7"/>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 xml:space="preserve"> </v>
      </c>
      <c r="G52" s="38"/>
      <c r="H52" s="38"/>
      <c r="I52" s="30" t="s">
        <v>24</v>
      </c>
      <c r="J52" s="61" t="str">
        <f>IF(J12="","",J12)</f>
        <v>17. 7. 2020</v>
      </c>
      <c r="K52" s="38"/>
      <c r="L52" s="107"/>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7"/>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 xml:space="preserve">Statutární město Frýdek-Místek </v>
      </c>
      <c r="G54" s="38"/>
      <c r="H54" s="38"/>
      <c r="I54" s="30" t="s">
        <v>38</v>
      </c>
      <c r="J54" s="34" t="str">
        <f>E21</f>
        <v xml:space="preserve"> </v>
      </c>
      <c r="K54" s="38"/>
      <c r="L54" s="107"/>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41</v>
      </c>
      <c r="J55" s="34" t="str">
        <f>E24</f>
        <v xml:space="preserve">Lenka Jerakasová </v>
      </c>
      <c r="K55" s="38"/>
      <c r="L55" s="107"/>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7"/>
      <c r="S56" s="36"/>
      <c r="T56" s="36"/>
      <c r="U56" s="36"/>
      <c r="V56" s="36"/>
      <c r="W56" s="36"/>
      <c r="X56" s="36"/>
      <c r="Y56" s="36"/>
      <c r="Z56" s="36"/>
      <c r="AA56" s="36"/>
      <c r="AB56" s="36"/>
      <c r="AC56" s="36"/>
      <c r="AD56" s="36"/>
      <c r="AE56" s="36"/>
    </row>
    <row r="57" spans="1:47" s="2" customFormat="1" ht="29.25" customHeight="1">
      <c r="A57" s="36"/>
      <c r="B57" s="37"/>
      <c r="C57" s="133" t="s">
        <v>119</v>
      </c>
      <c r="D57" s="134"/>
      <c r="E57" s="134"/>
      <c r="F57" s="134"/>
      <c r="G57" s="134"/>
      <c r="H57" s="134"/>
      <c r="I57" s="134"/>
      <c r="J57" s="135" t="s">
        <v>120</v>
      </c>
      <c r="K57" s="134"/>
      <c r="L57" s="107"/>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7"/>
      <c r="S58" s="36"/>
      <c r="T58" s="36"/>
      <c r="U58" s="36"/>
      <c r="V58" s="36"/>
      <c r="W58" s="36"/>
      <c r="X58" s="36"/>
      <c r="Y58" s="36"/>
      <c r="Z58" s="36"/>
      <c r="AA58" s="36"/>
      <c r="AB58" s="36"/>
      <c r="AC58" s="36"/>
      <c r="AD58" s="36"/>
      <c r="AE58" s="36"/>
    </row>
    <row r="59" spans="1:47" s="2" customFormat="1" ht="22.9" customHeight="1">
      <c r="A59" s="36"/>
      <c r="B59" s="37"/>
      <c r="C59" s="136" t="s">
        <v>78</v>
      </c>
      <c r="D59" s="38"/>
      <c r="E59" s="38"/>
      <c r="F59" s="38"/>
      <c r="G59" s="38"/>
      <c r="H59" s="38"/>
      <c r="I59" s="38"/>
      <c r="J59" s="79">
        <f>J97</f>
        <v>0</v>
      </c>
      <c r="K59" s="38"/>
      <c r="L59" s="107"/>
      <c r="S59" s="36"/>
      <c r="T59" s="36"/>
      <c r="U59" s="36"/>
      <c r="V59" s="36"/>
      <c r="W59" s="36"/>
      <c r="X59" s="36"/>
      <c r="Y59" s="36"/>
      <c r="Z59" s="36"/>
      <c r="AA59" s="36"/>
      <c r="AB59" s="36"/>
      <c r="AC59" s="36"/>
      <c r="AD59" s="36"/>
      <c r="AE59" s="36"/>
      <c r="AU59" s="18" t="s">
        <v>121</v>
      </c>
    </row>
    <row r="60" spans="1:47" s="9" customFormat="1" ht="24.95" customHeight="1">
      <c r="B60" s="137"/>
      <c r="C60" s="138"/>
      <c r="D60" s="139" t="s">
        <v>207</v>
      </c>
      <c r="E60" s="140"/>
      <c r="F60" s="140"/>
      <c r="G60" s="140"/>
      <c r="H60" s="140"/>
      <c r="I60" s="140"/>
      <c r="J60" s="141">
        <f>J98</f>
        <v>0</v>
      </c>
      <c r="K60" s="138"/>
      <c r="L60" s="142"/>
    </row>
    <row r="61" spans="1:47" s="10" customFormat="1" ht="19.899999999999999" customHeight="1">
      <c r="B61" s="143"/>
      <c r="C61" s="144"/>
      <c r="D61" s="145" t="s">
        <v>208</v>
      </c>
      <c r="E61" s="146"/>
      <c r="F61" s="146"/>
      <c r="G61" s="146"/>
      <c r="H61" s="146"/>
      <c r="I61" s="146"/>
      <c r="J61" s="147">
        <f>J99</f>
        <v>0</v>
      </c>
      <c r="K61" s="144"/>
      <c r="L61" s="148"/>
    </row>
    <row r="62" spans="1:47" s="10" customFormat="1" ht="19.899999999999999" customHeight="1">
      <c r="B62" s="143"/>
      <c r="C62" s="144"/>
      <c r="D62" s="145" t="s">
        <v>209</v>
      </c>
      <c r="E62" s="146"/>
      <c r="F62" s="146"/>
      <c r="G62" s="146"/>
      <c r="H62" s="146"/>
      <c r="I62" s="146"/>
      <c r="J62" s="147">
        <f>J128</f>
        <v>0</v>
      </c>
      <c r="K62" s="144"/>
      <c r="L62" s="148"/>
    </row>
    <row r="63" spans="1:47" s="10" customFormat="1" ht="19.899999999999999" customHeight="1">
      <c r="B63" s="143"/>
      <c r="C63" s="144"/>
      <c r="D63" s="145" t="s">
        <v>756</v>
      </c>
      <c r="E63" s="146"/>
      <c r="F63" s="146"/>
      <c r="G63" s="146"/>
      <c r="H63" s="146"/>
      <c r="I63" s="146"/>
      <c r="J63" s="147">
        <f>J157</f>
        <v>0</v>
      </c>
      <c r="K63" s="144"/>
      <c r="L63" s="148"/>
    </row>
    <row r="64" spans="1:47" s="10" customFormat="1" ht="19.899999999999999" customHeight="1">
      <c r="B64" s="143"/>
      <c r="C64" s="144"/>
      <c r="D64" s="145" t="s">
        <v>210</v>
      </c>
      <c r="E64" s="146"/>
      <c r="F64" s="146"/>
      <c r="G64" s="146"/>
      <c r="H64" s="146"/>
      <c r="I64" s="146"/>
      <c r="J64" s="147">
        <f>J160</f>
        <v>0</v>
      </c>
      <c r="K64" s="144"/>
      <c r="L64" s="148"/>
    </row>
    <row r="65" spans="1:31" s="10" customFormat="1" ht="19.899999999999999" customHeight="1">
      <c r="B65" s="143"/>
      <c r="C65" s="144"/>
      <c r="D65" s="145" t="s">
        <v>211</v>
      </c>
      <c r="E65" s="146"/>
      <c r="F65" s="146"/>
      <c r="G65" s="146"/>
      <c r="H65" s="146"/>
      <c r="I65" s="146"/>
      <c r="J65" s="147">
        <f>J195</f>
        <v>0</v>
      </c>
      <c r="K65" s="144"/>
      <c r="L65" s="148"/>
    </row>
    <row r="66" spans="1:31" s="10" customFormat="1" ht="19.899999999999999" customHeight="1">
      <c r="B66" s="143"/>
      <c r="C66" s="144"/>
      <c r="D66" s="145" t="s">
        <v>212</v>
      </c>
      <c r="E66" s="146"/>
      <c r="F66" s="146"/>
      <c r="G66" s="146"/>
      <c r="H66" s="146"/>
      <c r="I66" s="146"/>
      <c r="J66" s="147">
        <f>J205</f>
        <v>0</v>
      </c>
      <c r="K66" s="144"/>
      <c r="L66" s="148"/>
    </row>
    <row r="67" spans="1:31" s="9" customFormat="1" ht="24.95" customHeight="1">
      <c r="B67" s="137"/>
      <c r="C67" s="138"/>
      <c r="D67" s="139" t="s">
        <v>214</v>
      </c>
      <c r="E67" s="140"/>
      <c r="F67" s="140"/>
      <c r="G67" s="140"/>
      <c r="H67" s="140"/>
      <c r="I67" s="140"/>
      <c r="J67" s="141">
        <f>J208</f>
        <v>0</v>
      </c>
      <c r="K67" s="138"/>
      <c r="L67" s="142"/>
    </row>
    <row r="68" spans="1:31" s="10" customFormat="1" ht="19.899999999999999" customHeight="1">
      <c r="B68" s="143"/>
      <c r="C68" s="144"/>
      <c r="D68" s="145" t="s">
        <v>757</v>
      </c>
      <c r="E68" s="146"/>
      <c r="F68" s="146"/>
      <c r="G68" s="146"/>
      <c r="H68" s="146"/>
      <c r="I68" s="146"/>
      <c r="J68" s="147">
        <f>J209</f>
        <v>0</v>
      </c>
      <c r="K68" s="144"/>
      <c r="L68" s="148"/>
    </row>
    <row r="69" spans="1:31" s="10" customFormat="1" ht="19.899999999999999" customHeight="1">
      <c r="B69" s="143"/>
      <c r="C69" s="144"/>
      <c r="D69" s="145" t="s">
        <v>218</v>
      </c>
      <c r="E69" s="146"/>
      <c r="F69" s="146"/>
      <c r="G69" s="146"/>
      <c r="H69" s="146"/>
      <c r="I69" s="146"/>
      <c r="J69" s="147">
        <f>J254</f>
        <v>0</v>
      </c>
      <c r="K69" s="144"/>
      <c r="L69" s="148"/>
    </row>
    <row r="70" spans="1:31" s="10" customFormat="1" ht="19.899999999999999" customHeight="1">
      <c r="B70" s="143"/>
      <c r="C70" s="144"/>
      <c r="D70" s="145" t="s">
        <v>758</v>
      </c>
      <c r="E70" s="146"/>
      <c r="F70" s="146"/>
      <c r="G70" s="146"/>
      <c r="H70" s="146"/>
      <c r="I70" s="146"/>
      <c r="J70" s="147">
        <f>J304</f>
        <v>0</v>
      </c>
      <c r="K70" s="144"/>
      <c r="L70" s="148"/>
    </row>
    <row r="71" spans="1:31" s="10" customFormat="1" ht="19.899999999999999" customHeight="1">
      <c r="B71" s="143"/>
      <c r="C71" s="144"/>
      <c r="D71" s="145" t="s">
        <v>759</v>
      </c>
      <c r="E71" s="146"/>
      <c r="F71" s="146"/>
      <c r="G71" s="146"/>
      <c r="H71" s="146"/>
      <c r="I71" s="146"/>
      <c r="J71" s="147">
        <f>J308</f>
        <v>0</v>
      </c>
      <c r="K71" s="144"/>
      <c r="L71" s="148"/>
    </row>
    <row r="72" spans="1:31" s="10" customFormat="1" ht="19.899999999999999" customHeight="1">
      <c r="B72" s="143"/>
      <c r="C72" s="144"/>
      <c r="D72" s="145" t="s">
        <v>760</v>
      </c>
      <c r="E72" s="146"/>
      <c r="F72" s="146"/>
      <c r="G72" s="146"/>
      <c r="H72" s="146"/>
      <c r="I72" s="146"/>
      <c r="J72" s="147">
        <f>J352</f>
        <v>0</v>
      </c>
      <c r="K72" s="144"/>
      <c r="L72" s="148"/>
    </row>
    <row r="73" spans="1:31" s="10" customFormat="1" ht="19.899999999999999" customHeight="1">
      <c r="B73" s="143"/>
      <c r="C73" s="144"/>
      <c r="D73" s="145" t="s">
        <v>761</v>
      </c>
      <c r="E73" s="146"/>
      <c r="F73" s="146"/>
      <c r="G73" s="146"/>
      <c r="H73" s="146"/>
      <c r="I73" s="146"/>
      <c r="J73" s="147">
        <f>J386</f>
        <v>0</v>
      </c>
      <c r="K73" s="144"/>
      <c r="L73" s="148"/>
    </row>
    <row r="74" spans="1:31" s="10" customFormat="1" ht="19.899999999999999" customHeight="1">
      <c r="B74" s="143"/>
      <c r="C74" s="144"/>
      <c r="D74" s="145" t="s">
        <v>762</v>
      </c>
      <c r="E74" s="146"/>
      <c r="F74" s="146"/>
      <c r="G74" s="146"/>
      <c r="H74" s="146"/>
      <c r="I74" s="146"/>
      <c r="J74" s="147">
        <f>J396</f>
        <v>0</v>
      </c>
      <c r="K74" s="144"/>
      <c r="L74" s="148"/>
    </row>
    <row r="75" spans="1:31" s="10" customFormat="1" ht="19.899999999999999" customHeight="1">
      <c r="B75" s="143"/>
      <c r="C75" s="144"/>
      <c r="D75" s="145" t="s">
        <v>221</v>
      </c>
      <c r="E75" s="146"/>
      <c r="F75" s="146"/>
      <c r="G75" s="146"/>
      <c r="H75" s="146"/>
      <c r="I75" s="146"/>
      <c r="J75" s="147">
        <f>J415</f>
        <v>0</v>
      </c>
      <c r="K75" s="144"/>
      <c r="L75" s="148"/>
    </row>
    <row r="76" spans="1:31" s="10" customFormat="1" ht="19.899999999999999" customHeight="1">
      <c r="B76" s="143"/>
      <c r="C76" s="144"/>
      <c r="D76" s="145" t="s">
        <v>763</v>
      </c>
      <c r="E76" s="146"/>
      <c r="F76" s="146"/>
      <c r="G76" s="146"/>
      <c r="H76" s="146"/>
      <c r="I76" s="146"/>
      <c r="J76" s="147">
        <f>J419</f>
        <v>0</v>
      </c>
      <c r="K76" s="144"/>
      <c r="L76" s="148"/>
    </row>
    <row r="77" spans="1:31" s="9" customFormat="1" ht="24.95" customHeight="1">
      <c r="B77" s="137"/>
      <c r="C77" s="138"/>
      <c r="D77" s="139" t="s">
        <v>222</v>
      </c>
      <c r="E77" s="140"/>
      <c r="F77" s="140"/>
      <c r="G77" s="140"/>
      <c r="H77" s="140"/>
      <c r="I77" s="140"/>
      <c r="J77" s="141">
        <f>J433</f>
        <v>0</v>
      </c>
      <c r="K77" s="138"/>
      <c r="L77" s="142"/>
    </row>
    <row r="78" spans="1:31" s="2" customFormat="1" ht="21.75" customHeight="1">
      <c r="A78" s="36"/>
      <c r="B78" s="37"/>
      <c r="C78" s="38"/>
      <c r="D78" s="38"/>
      <c r="E78" s="38"/>
      <c r="F78" s="38"/>
      <c r="G78" s="38"/>
      <c r="H78" s="38"/>
      <c r="I78" s="38"/>
      <c r="J78" s="38"/>
      <c r="K78" s="38"/>
      <c r="L78" s="107"/>
      <c r="S78" s="36"/>
      <c r="T78" s="36"/>
      <c r="U78" s="36"/>
      <c r="V78" s="36"/>
      <c r="W78" s="36"/>
      <c r="X78" s="36"/>
      <c r="Y78" s="36"/>
      <c r="Z78" s="36"/>
      <c r="AA78" s="36"/>
      <c r="AB78" s="36"/>
      <c r="AC78" s="36"/>
      <c r="AD78" s="36"/>
      <c r="AE78" s="36"/>
    </row>
    <row r="79" spans="1:31" s="2" customFormat="1" ht="6.95" customHeight="1">
      <c r="A79" s="36"/>
      <c r="B79" s="49"/>
      <c r="C79" s="50"/>
      <c r="D79" s="50"/>
      <c r="E79" s="50"/>
      <c r="F79" s="50"/>
      <c r="G79" s="50"/>
      <c r="H79" s="50"/>
      <c r="I79" s="50"/>
      <c r="J79" s="50"/>
      <c r="K79" s="50"/>
      <c r="L79" s="107"/>
      <c r="S79" s="36"/>
      <c r="T79" s="36"/>
      <c r="U79" s="36"/>
      <c r="V79" s="36"/>
      <c r="W79" s="36"/>
      <c r="X79" s="36"/>
      <c r="Y79" s="36"/>
      <c r="Z79" s="36"/>
      <c r="AA79" s="36"/>
      <c r="AB79" s="36"/>
      <c r="AC79" s="36"/>
      <c r="AD79" s="36"/>
      <c r="AE79" s="36"/>
    </row>
    <row r="83" spans="1:31" s="2" customFormat="1" ht="6.95" customHeight="1">
      <c r="A83" s="36"/>
      <c r="B83" s="51"/>
      <c r="C83" s="52"/>
      <c r="D83" s="52"/>
      <c r="E83" s="52"/>
      <c r="F83" s="52"/>
      <c r="G83" s="52"/>
      <c r="H83" s="52"/>
      <c r="I83" s="52"/>
      <c r="J83" s="52"/>
      <c r="K83" s="52"/>
      <c r="L83" s="107"/>
      <c r="S83" s="36"/>
      <c r="T83" s="36"/>
      <c r="U83" s="36"/>
      <c r="V83" s="36"/>
      <c r="W83" s="36"/>
      <c r="X83" s="36"/>
      <c r="Y83" s="36"/>
      <c r="Z83" s="36"/>
      <c r="AA83" s="36"/>
      <c r="AB83" s="36"/>
      <c r="AC83" s="36"/>
      <c r="AD83" s="36"/>
      <c r="AE83" s="36"/>
    </row>
    <row r="84" spans="1:31" s="2" customFormat="1" ht="24.95" customHeight="1">
      <c r="A84" s="36"/>
      <c r="B84" s="37"/>
      <c r="C84" s="24" t="s">
        <v>126</v>
      </c>
      <c r="D84" s="38"/>
      <c r="E84" s="38"/>
      <c r="F84" s="38"/>
      <c r="G84" s="38"/>
      <c r="H84" s="38"/>
      <c r="I84" s="38"/>
      <c r="J84" s="38"/>
      <c r="K84" s="38"/>
      <c r="L84" s="107"/>
      <c r="S84" s="36"/>
      <c r="T84" s="36"/>
      <c r="U84" s="36"/>
      <c r="V84" s="36"/>
      <c r="W84" s="36"/>
      <c r="X84" s="36"/>
      <c r="Y84" s="36"/>
      <c r="Z84" s="36"/>
      <c r="AA84" s="36"/>
      <c r="AB84" s="36"/>
      <c r="AC84" s="36"/>
      <c r="AD84" s="36"/>
      <c r="AE84" s="36"/>
    </row>
    <row r="85" spans="1:31" s="2" customFormat="1" ht="6.95" customHeight="1">
      <c r="A85" s="36"/>
      <c r="B85" s="37"/>
      <c r="C85" s="38"/>
      <c r="D85" s="38"/>
      <c r="E85" s="38"/>
      <c r="F85" s="38"/>
      <c r="G85" s="38"/>
      <c r="H85" s="38"/>
      <c r="I85" s="38"/>
      <c r="J85" s="38"/>
      <c r="K85" s="38"/>
      <c r="L85" s="107"/>
      <c r="S85" s="36"/>
      <c r="T85" s="36"/>
      <c r="U85" s="36"/>
      <c r="V85" s="36"/>
      <c r="W85" s="36"/>
      <c r="X85" s="36"/>
      <c r="Y85" s="36"/>
      <c r="Z85" s="36"/>
      <c r="AA85" s="36"/>
      <c r="AB85" s="36"/>
      <c r="AC85" s="36"/>
      <c r="AD85" s="36"/>
      <c r="AE85" s="36"/>
    </row>
    <row r="86" spans="1:31" s="2" customFormat="1" ht="12" customHeight="1">
      <c r="A86" s="36"/>
      <c r="B86" s="37"/>
      <c r="C86" s="30" t="s">
        <v>16</v>
      </c>
      <c r="D86" s="38"/>
      <c r="E86" s="38"/>
      <c r="F86" s="38"/>
      <c r="G86" s="38"/>
      <c r="H86" s="38"/>
      <c r="I86" s="38"/>
      <c r="J86" s="38"/>
      <c r="K86" s="38"/>
      <c r="L86" s="107"/>
      <c r="S86" s="36"/>
      <c r="T86" s="36"/>
      <c r="U86" s="36"/>
      <c r="V86" s="36"/>
      <c r="W86" s="36"/>
      <c r="X86" s="36"/>
      <c r="Y86" s="36"/>
      <c r="Z86" s="36"/>
      <c r="AA86" s="36"/>
      <c r="AB86" s="36"/>
      <c r="AC86" s="36"/>
      <c r="AD86" s="36"/>
      <c r="AE86" s="36"/>
    </row>
    <row r="87" spans="1:31" s="2" customFormat="1" ht="16.5" customHeight="1">
      <c r="A87" s="36"/>
      <c r="B87" s="37"/>
      <c r="C87" s="38"/>
      <c r="D87" s="38"/>
      <c r="E87" s="374" t="str">
        <f>E7</f>
        <v>Úprava objektu Radniční č.p.13 na kancelářské prostory,Frýdek-Místek</v>
      </c>
      <c r="F87" s="375"/>
      <c r="G87" s="375"/>
      <c r="H87" s="375"/>
      <c r="I87" s="38"/>
      <c r="J87" s="38"/>
      <c r="K87" s="38"/>
      <c r="L87" s="107"/>
      <c r="S87" s="36"/>
      <c r="T87" s="36"/>
      <c r="U87" s="36"/>
      <c r="V87" s="36"/>
      <c r="W87" s="36"/>
      <c r="X87" s="36"/>
      <c r="Y87" s="36"/>
      <c r="Z87" s="36"/>
      <c r="AA87" s="36"/>
      <c r="AB87" s="36"/>
      <c r="AC87" s="36"/>
      <c r="AD87" s="36"/>
      <c r="AE87" s="36"/>
    </row>
    <row r="88" spans="1:31" s="2" customFormat="1" ht="12" customHeight="1">
      <c r="A88" s="36"/>
      <c r="B88" s="37"/>
      <c r="C88" s="30" t="s">
        <v>205</v>
      </c>
      <c r="D88" s="38"/>
      <c r="E88" s="38"/>
      <c r="F88" s="38"/>
      <c r="G88" s="38"/>
      <c r="H88" s="38"/>
      <c r="I88" s="38"/>
      <c r="J88" s="38"/>
      <c r="K88" s="38"/>
      <c r="L88" s="107"/>
      <c r="S88" s="36"/>
      <c r="T88" s="36"/>
      <c r="U88" s="36"/>
      <c r="V88" s="36"/>
      <c r="W88" s="36"/>
      <c r="X88" s="36"/>
      <c r="Y88" s="36"/>
      <c r="Z88" s="36"/>
      <c r="AA88" s="36"/>
      <c r="AB88" s="36"/>
      <c r="AC88" s="36"/>
      <c r="AD88" s="36"/>
      <c r="AE88" s="36"/>
    </row>
    <row r="89" spans="1:31" s="2" customFormat="1" ht="16.5" customHeight="1">
      <c r="A89" s="36"/>
      <c r="B89" s="37"/>
      <c r="C89" s="38"/>
      <c r="D89" s="38"/>
      <c r="E89" s="330" t="str">
        <f>E9</f>
        <v xml:space="preserve">200101/D.1.1.2 - Architektonicko stavební řešení - úpravy vnitřní </v>
      </c>
      <c r="F89" s="371"/>
      <c r="G89" s="371"/>
      <c r="H89" s="371"/>
      <c r="I89" s="38"/>
      <c r="J89" s="38"/>
      <c r="K89" s="38"/>
      <c r="L89" s="107"/>
      <c r="S89" s="36"/>
      <c r="T89" s="36"/>
      <c r="U89" s="36"/>
      <c r="V89" s="36"/>
      <c r="W89" s="36"/>
      <c r="X89" s="36"/>
      <c r="Y89" s="36"/>
      <c r="Z89" s="36"/>
      <c r="AA89" s="36"/>
      <c r="AB89" s="36"/>
      <c r="AC89" s="36"/>
      <c r="AD89" s="36"/>
      <c r="AE89" s="36"/>
    </row>
    <row r="90" spans="1:31" s="2" customFormat="1" ht="6.95" customHeight="1">
      <c r="A90" s="36"/>
      <c r="B90" s="37"/>
      <c r="C90" s="38"/>
      <c r="D90" s="38"/>
      <c r="E90" s="38"/>
      <c r="F90" s="38"/>
      <c r="G90" s="38"/>
      <c r="H90" s="38"/>
      <c r="I90" s="38"/>
      <c r="J90" s="38"/>
      <c r="K90" s="38"/>
      <c r="L90" s="107"/>
      <c r="S90" s="36"/>
      <c r="T90" s="36"/>
      <c r="U90" s="36"/>
      <c r="V90" s="36"/>
      <c r="W90" s="36"/>
      <c r="X90" s="36"/>
      <c r="Y90" s="36"/>
      <c r="Z90" s="36"/>
      <c r="AA90" s="36"/>
      <c r="AB90" s="36"/>
      <c r="AC90" s="36"/>
      <c r="AD90" s="36"/>
      <c r="AE90" s="36"/>
    </row>
    <row r="91" spans="1:31" s="2" customFormat="1" ht="12" customHeight="1">
      <c r="A91" s="36"/>
      <c r="B91" s="37"/>
      <c r="C91" s="30" t="s">
        <v>22</v>
      </c>
      <c r="D91" s="38"/>
      <c r="E91" s="38"/>
      <c r="F91" s="28" t="str">
        <f>F12</f>
        <v xml:space="preserve"> </v>
      </c>
      <c r="G91" s="38"/>
      <c r="H91" s="38"/>
      <c r="I91" s="30" t="s">
        <v>24</v>
      </c>
      <c r="J91" s="61" t="str">
        <f>IF(J12="","",J12)</f>
        <v>17. 7. 2020</v>
      </c>
      <c r="K91" s="38"/>
      <c r="L91" s="107"/>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107"/>
      <c r="S92" s="36"/>
      <c r="T92" s="36"/>
      <c r="U92" s="36"/>
      <c r="V92" s="36"/>
      <c r="W92" s="36"/>
      <c r="X92" s="36"/>
      <c r="Y92" s="36"/>
      <c r="Z92" s="36"/>
      <c r="AA92" s="36"/>
      <c r="AB92" s="36"/>
      <c r="AC92" s="36"/>
      <c r="AD92" s="36"/>
      <c r="AE92" s="36"/>
    </row>
    <row r="93" spans="1:31" s="2" customFormat="1" ht="15.2" customHeight="1">
      <c r="A93" s="36"/>
      <c r="B93" s="37"/>
      <c r="C93" s="30" t="s">
        <v>30</v>
      </c>
      <c r="D93" s="38"/>
      <c r="E93" s="38"/>
      <c r="F93" s="28" t="str">
        <f>E15</f>
        <v xml:space="preserve">Statutární město Frýdek-Místek </v>
      </c>
      <c r="G93" s="38"/>
      <c r="H93" s="38"/>
      <c r="I93" s="30" t="s">
        <v>38</v>
      </c>
      <c r="J93" s="34" t="str">
        <f>E21</f>
        <v xml:space="preserve"> </v>
      </c>
      <c r="K93" s="38"/>
      <c r="L93" s="107"/>
      <c r="S93" s="36"/>
      <c r="T93" s="36"/>
      <c r="U93" s="36"/>
      <c r="V93" s="36"/>
      <c r="W93" s="36"/>
      <c r="X93" s="36"/>
      <c r="Y93" s="36"/>
      <c r="Z93" s="36"/>
      <c r="AA93" s="36"/>
      <c r="AB93" s="36"/>
      <c r="AC93" s="36"/>
      <c r="AD93" s="36"/>
      <c r="AE93" s="36"/>
    </row>
    <row r="94" spans="1:31" s="2" customFormat="1" ht="15.2" customHeight="1">
      <c r="A94" s="36"/>
      <c r="B94" s="37"/>
      <c r="C94" s="30" t="s">
        <v>36</v>
      </c>
      <c r="D94" s="38"/>
      <c r="E94" s="38"/>
      <c r="F94" s="28" t="str">
        <f>IF(E18="","",E18)</f>
        <v>Vyplň údaj</v>
      </c>
      <c r="G94" s="38"/>
      <c r="H94" s="38"/>
      <c r="I94" s="30" t="s">
        <v>41</v>
      </c>
      <c r="J94" s="34" t="str">
        <f>E24</f>
        <v xml:space="preserve">Lenka Jerakasová </v>
      </c>
      <c r="K94" s="38"/>
      <c r="L94" s="107"/>
      <c r="S94" s="36"/>
      <c r="T94" s="36"/>
      <c r="U94" s="36"/>
      <c r="V94" s="36"/>
      <c r="W94" s="36"/>
      <c r="X94" s="36"/>
      <c r="Y94" s="36"/>
      <c r="Z94" s="36"/>
      <c r="AA94" s="36"/>
      <c r="AB94" s="36"/>
      <c r="AC94" s="36"/>
      <c r="AD94" s="36"/>
      <c r="AE94" s="36"/>
    </row>
    <row r="95" spans="1:31" s="2" customFormat="1" ht="10.35" customHeight="1">
      <c r="A95" s="36"/>
      <c r="B95" s="37"/>
      <c r="C95" s="38"/>
      <c r="D95" s="38"/>
      <c r="E95" s="38"/>
      <c r="F95" s="38"/>
      <c r="G95" s="38"/>
      <c r="H95" s="38"/>
      <c r="I95" s="38"/>
      <c r="J95" s="38"/>
      <c r="K95" s="38"/>
      <c r="L95" s="107"/>
      <c r="S95" s="36"/>
      <c r="T95" s="36"/>
      <c r="U95" s="36"/>
      <c r="V95" s="36"/>
      <c r="W95" s="36"/>
      <c r="X95" s="36"/>
      <c r="Y95" s="36"/>
      <c r="Z95" s="36"/>
      <c r="AA95" s="36"/>
      <c r="AB95" s="36"/>
      <c r="AC95" s="36"/>
      <c r="AD95" s="36"/>
      <c r="AE95" s="36"/>
    </row>
    <row r="96" spans="1:31" s="11" customFormat="1" ht="29.25" customHeight="1">
      <c r="A96" s="149"/>
      <c r="B96" s="150"/>
      <c r="C96" s="151" t="s">
        <v>127</v>
      </c>
      <c r="D96" s="152" t="s">
        <v>65</v>
      </c>
      <c r="E96" s="152" t="s">
        <v>61</v>
      </c>
      <c r="F96" s="152" t="s">
        <v>62</v>
      </c>
      <c r="G96" s="152" t="s">
        <v>128</v>
      </c>
      <c r="H96" s="152" t="s">
        <v>129</v>
      </c>
      <c r="I96" s="152" t="s">
        <v>130</v>
      </c>
      <c r="J96" s="152" t="s">
        <v>120</v>
      </c>
      <c r="K96" s="153" t="s">
        <v>131</v>
      </c>
      <c r="L96" s="154"/>
      <c r="M96" s="70" t="s">
        <v>35</v>
      </c>
      <c r="N96" s="71" t="s">
        <v>50</v>
      </c>
      <c r="O96" s="71" t="s">
        <v>132</v>
      </c>
      <c r="P96" s="71" t="s">
        <v>133</v>
      </c>
      <c r="Q96" s="71" t="s">
        <v>134</v>
      </c>
      <c r="R96" s="71" t="s">
        <v>135</v>
      </c>
      <c r="S96" s="71" t="s">
        <v>136</v>
      </c>
      <c r="T96" s="72" t="s">
        <v>137</v>
      </c>
      <c r="U96" s="149"/>
      <c r="V96" s="149"/>
      <c r="W96" s="149"/>
      <c r="X96" s="149"/>
      <c r="Y96" s="149"/>
      <c r="Z96" s="149"/>
      <c r="AA96" s="149"/>
      <c r="AB96" s="149"/>
      <c r="AC96" s="149"/>
      <c r="AD96" s="149"/>
      <c r="AE96" s="149"/>
    </row>
    <row r="97" spans="1:65" s="2" customFormat="1" ht="22.9" customHeight="1">
      <c r="A97" s="36"/>
      <c r="B97" s="37"/>
      <c r="C97" s="77" t="s">
        <v>138</v>
      </c>
      <c r="D97" s="38"/>
      <c r="E97" s="38"/>
      <c r="F97" s="38"/>
      <c r="G97" s="38"/>
      <c r="H97" s="38"/>
      <c r="I97" s="38"/>
      <c r="J97" s="155">
        <f>BK97</f>
        <v>0</v>
      </c>
      <c r="K97" s="38"/>
      <c r="L97" s="41"/>
      <c r="M97" s="73"/>
      <c r="N97" s="156"/>
      <c r="O97" s="74"/>
      <c r="P97" s="157">
        <f>P98+P208+P433</f>
        <v>0</v>
      </c>
      <c r="Q97" s="74"/>
      <c r="R97" s="157">
        <f>R98+R208+R433</f>
        <v>95.226645520000005</v>
      </c>
      <c r="S97" s="74"/>
      <c r="T97" s="158">
        <f>T98+T208+T433</f>
        <v>81.448160049999998</v>
      </c>
      <c r="U97" s="36"/>
      <c r="V97" s="36"/>
      <c r="W97" s="36"/>
      <c r="X97" s="36"/>
      <c r="Y97" s="36"/>
      <c r="Z97" s="36"/>
      <c r="AA97" s="36"/>
      <c r="AB97" s="36"/>
      <c r="AC97" s="36"/>
      <c r="AD97" s="36"/>
      <c r="AE97" s="36"/>
      <c r="AT97" s="18" t="s">
        <v>79</v>
      </c>
      <c r="AU97" s="18" t="s">
        <v>121</v>
      </c>
      <c r="BK97" s="159">
        <f>BK98+BK208+BK433</f>
        <v>0</v>
      </c>
    </row>
    <row r="98" spans="1:65" s="12" customFormat="1" ht="25.9" customHeight="1">
      <c r="B98" s="160"/>
      <c r="C98" s="161"/>
      <c r="D98" s="162" t="s">
        <v>79</v>
      </c>
      <c r="E98" s="163" t="s">
        <v>223</v>
      </c>
      <c r="F98" s="163" t="s">
        <v>224</v>
      </c>
      <c r="G98" s="161"/>
      <c r="H98" s="161"/>
      <c r="I98" s="164"/>
      <c r="J98" s="165">
        <f>BK98</f>
        <v>0</v>
      </c>
      <c r="K98" s="161"/>
      <c r="L98" s="166"/>
      <c r="M98" s="167"/>
      <c r="N98" s="168"/>
      <c r="O98" s="168"/>
      <c r="P98" s="169">
        <f>P99+P128+P157+P160+P195+P205</f>
        <v>0</v>
      </c>
      <c r="Q98" s="168"/>
      <c r="R98" s="169">
        <f>R99+R128+R157+R160+R195+R205</f>
        <v>68.00444902000001</v>
      </c>
      <c r="S98" s="168"/>
      <c r="T98" s="170">
        <f>T99+T128+T157+T160+T195+T205</f>
        <v>56.004141199999999</v>
      </c>
      <c r="AR98" s="171" t="s">
        <v>21</v>
      </c>
      <c r="AT98" s="172" t="s">
        <v>79</v>
      </c>
      <c r="AU98" s="172" t="s">
        <v>80</v>
      </c>
      <c r="AY98" s="171" t="s">
        <v>142</v>
      </c>
      <c r="BK98" s="173">
        <f>BK99+BK128+BK157+BK160+BK195+BK205</f>
        <v>0</v>
      </c>
    </row>
    <row r="99" spans="1:65" s="12" customFormat="1" ht="22.9" customHeight="1">
      <c r="B99" s="160"/>
      <c r="C99" s="161"/>
      <c r="D99" s="162" t="s">
        <v>79</v>
      </c>
      <c r="E99" s="174" t="s">
        <v>156</v>
      </c>
      <c r="F99" s="174" t="s">
        <v>225</v>
      </c>
      <c r="G99" s="161"/>
      <c r="H99" s="161"/>
      <c r="I99" s="164"/>
      <c r="J99" s="175">
        <f>BK99</f>
        <v>0</v>
      </c>
      <c r="K99" s="161"/>
      <c r="L99" s="166"/>
      <c r="M99" s="167"/>
      <c r="N99" s="168"/>
      <c r="O99" s="168"/>
      <c r="P99" s="169">
        <f>SUM(P100:P127)</f>
        <v>0</v>
      </c>
      <c r="Q99" s="168"/>
      <c r="R99" s="169">
        <f>SUM(R100:R127)</f>
        <v>28.374344620000002</v>
      </c>
      <c r="S99" s="168"/>
      <c r="T99" s="170">
        <f>SUM(T100:T127)</f>
        <v>0</v>
      </c>
      <c r="AR99" s="171" t="s">
        <v>21</v>
      </c>
      <c r="AT99" s="172" t="s">
        <v>79</v>
      </c>
      <c r="AU99" s="172" t="s">
        <v>21</v>
      </c>
      <c r="AY99" s="171" t="s">
        <v>142</v>
      </c>
      <c r="BK99" s="173">
        <f>SUM(BK100:BK127)</f>
        <v>0</v>
      </c>
    </row>
    <row r="100" spans="1:65" s="2" customFormat="1" ht="24.2" customHeight="1">
      <c r="A100" s="36"/>
      <c r="B100" s="37"/>
      <c r="C100" s="176" t="s">
        <v>21</v>
      </c>
      <c r="D100" s="176" t="s">
        <v>145</v>
      </c>
      <c r="E100" s="177" t="s">
        <v>764</v>
      </c>
      <c r="F100" s="178" t="s">
        <v>765</v>
      </c>
      <c r="G100" s="179" t="s">
        <v>256</v>
      </c>
      <c r="H100" s="180">
        <v>16.681999999999999</v>
      </c>
      <c r="I100" s="181"/>
      <c r="J100" s="182">
        <f>ROUND(I100*H100,2)</f>
        <v>0</v>
      </c>
      <c r="K100" s="178" t="s">
        <v>149</v>
      </c>
      <c r="L100" s="41"/>
      <c r="M100" s="183" t="s">
        <v>35</v>
      </c>
      <c r="N100" s="184" t="s">
        <v>51</v>
      </c>
      <c r="O100" s="66"/>
      <c r="P100" s="185">
        <f>O100*H100</f>
        <v>0</v>
      </c>
      <c r="Q100" s="185">
        <v>0.17351</v>
      </c>
      <c r="R100" s="185">
        <f>Q100*H100</f>
        <v>2.8944938199999997</v>
      </c>
      <c r="S100" s="185">
        <v>0</v>
      </c>
      <c r="T100" s="186">
        <f>S100*H100</f>
        <v>0</v>
      </c>
      <c r="U100" s="36"/>
      <c r="V100" s="36"/>
      <c r="W100" s="36"/>
      <c r="X100" s="36"/>
      <c r="Y100" s="36"/>
      <c r="Z100" s="36"/>
      <c r="AA100" s="36"/>
      <c r="AB100" s="36"/>
      <c r="AC100" s="36"/>
      <c r="AD100" s="36"/>
      <c r="AE100" s="36"/>
      <c r="AR100" s="187" t="s">
        <v>161</v>
      </c>
      <c r="AT100" s="187" t="s">
        <v>145</v>
      </c>
      <c r="AU100" s="187" t="s">
        <v>89</v>
      </c>
      <c r="AY100" s="18" t="s">
        <v>142</v>
      </c>
      <c r="BE100" s="188">
        <f>IF(N100="základní",J100,0)</f>
        <v>0</v>
      </c>
      <c r="BF100" s="188">
        <f>IF(N100="snížená",J100,0)</f>
        <v>0</v>
      </c>
      <c r="BG100" s="188">
        <f>IF(N100="zákl. přenesená",J100,0)</f>
        <v>0</v>
      </c>
      <c r="BH100" s="188">
        <f>IF(N100="sníž. přenesená",J100,0)</f>
        <v>0</v>
      </c>
      <c r="BI100" s="188">
        <f>IF(N100="nulová",J100,0)</f>
        <v>0</v>
      </c>
      <c r="BJ100" s="18" t="s">
        <v>21</v>
      </c>
      <c r="BK100" s="188">
        <f>ROUND(I100*H100,2)</f>
        <v>0</v>
      </c>
      <c r="BL100" s="18" t="s">
        <v>161</v>
      </c>
      <c r="BM100" s="187" t="s">
        <v>766</v>
      </c>
    </row>
    <row r="101" spans="1:65" s="13" customFormat="1" ht="11.25">
      <c r="B101" s="194"/>
      <c r="C101" s="195"/>
      <c r="D101" s="196" t="s">
        <v>231</v>
      </c>
      <c r="E101" s="197" t="s">
        <v>35</v>
      </c>
      <c r="F101" s="198" t="s">
        <v>767</v>
      </c>
      <c r="G101" s="195"/>
      <c r="H101" s="199">
        <v>16.681999999999999</v>
      </c>
      <c r="I101" s="200"/>
      <c r="J101" s="195"/>
      <c r="K101" s="195"/>
      <c r="L101" s="201"/>
      <c r="M101" s="202"/>
      <c r="N101" s="203"/>
      <c r="O101" s="203"/>
      <c r="P101" s="203"/>
      <c r="Q101" s="203"/>
      <c r="R101" s="203"/>
      <c r="S101" s="203"/>
      <c r="T101" s="204"/>
      <c r="AT101" s="205" t="s">
        <v>231</v>
      </c>
      <c r="AU101" s="205" t="s">
        <v>89</v>
      </c>
      <c r="AV101" s="13" t="s">
        <v>89</v>
      </c>
      <c r="AW101" s="13" t="s">
        <v>40</v>
      </c>
      <c r="AX101" s="13" t="s">
        <v>80</v>
      </c>
      <c r="AY101" s="205" t="s">
        <v>142</v>
      </c>
    </row>
    <row r="102" spans="1:65" s="14" customFormat="1" ht="11.25">
      <c r="B102" s="206"/>
      <c r="C102" s="207"/>
      <c r="D102" s="196" t="s">
        <v>231</v>
      </c>
      <c r="E102" s="208" t="s">
        <v>35</v>
      </c>
      <c r="F102" s="209" t="s">
        <v>233</v>
      </c>
      <c r="G102" s="207"/>
      <c r="H102" s="210">
        <v>16.681999999999999</v>
      </c>
      <c r="I102" s="211"/>
      <c r="J102" s="207"/>
      <c r="K102" s="207"/>
      <c r="L102" s="212"/>
      <c r="M102" s="213"/>
      <c r="N102" s="214"/>
      <c r="O102" s="214"/>
      <c r="P102" s="214"/>
      <c r="Q102" s="214"/>
      <c r="R102" s="214"/>
      <c r="S102" s="214"/>
      <c r="T102" s="215"/>
      <c r="AT102" s="216" t="s">
        <v>231</v>
      </c>
      <c r="AU102" s="216" t="s">
        <v>89</v>
      </c>
      <c r="AV102" s="14" t="s">
        <v>161</v>
      </c>
      <c r="AW102" s="14" t="s">
        <v>40</v>
      </c>
      <c r="AX102" s="14" t="s">
        <v>21</v>
      </c>
      <c r="AY102" s="216" t="s">
        <v>142</v>
      </c>
    </row>
    <row r="103" spans="1:65" s="2" customFormat="1" ht="24.2" customHeight="1">
      <c r="A103" s="36"/>
      <c r="B103" s="37"/>
      <c r="C103" s="176" t="s">
        <v>89</v>
      </c>
      <c r="D103" s="176" t="s">
        <v>145</v>
      </c>
      <c r="E103" s="177" t="s">
        <v>768</v>
      </c>
      <c r="F103" s="178" t="s">
        <v>769</v>
      </c>
      <c r="G103" s="179" t="s">
        <v>256</v>
      </c>
      <c r="H103" s="180">
        <v>4.62</v>
      </c>
      <c r="I103" s="181"/>
      <c r="J103" s="182">
        <f>ROUND(I103*H103,2)</f>
        <v>0</v>
      </c>
      <c r="K103" s="178" t="s">
        <v>149</v>
      </c>
      <c r="L103" s="41"/>
      <c r="M103" s="183" t="s">
        <v>35</v>
      </c>
      <c r="N103" s="184" t="s">
        <v>51</v>
      </c>
      <c r="O103" s="66"/>
      <c r="P103" s="185">
        <f>O103*H103</f>
        <v>0</v>
      </c>
      <c r="Q103" s="185">
        <v>0.23891999999999999</v>
      </c>
      <c r="R103" s="185">
        <f>Q103*H103</f>
        <v>1.1038104</v>
      </c>
      <c r="S103" s="185">
        <v>0</v>
      </c>
      <c r="T103" s="186">
        <f>S103*H103</f>
        <v>0</v>
      </c>
      <c r="U103" s="36"/>
      <c r="V103" s="36"/>
      <c r="W103" s="36"/>
      <c r="X103" s="36"/>
      <c r="Y103" s="36"/>
      <c r="Z103" s="36"/>
      <c r="AA103" s="36"/>
      <c r="AB103" s="36"/>
      <c r="AC103" s="36"/>
      <c r="AD103" s="36"/>
      <c r="AE103" s="36"/>
      <c r="AR103" s="187" t="s">
        <v>161</v>
      </c>
      <c r="AT103" s="187" t="s">
        <v>145</v>
      </c>
      <c r="AU103" s="187" t="s">
        <v>89</v>
      </c>
      <c r="AY103" s="18" t="s">
        <v>142</v>
      </c>
      <c r="BE103" s="188">
        <f>IF(N103="základní",J103,0)</f>
        <v>0</v>
      </c>
      <c r="BF103" s="188">
        <f>IF(N103="snížená",J103,0)</f>
        <v>0</v>
      </c>
      <c r="BG103" s="188">
        <f>IF(N103="zákl. přenesená",J103,0)</f>
        <v>0</v>
      </c>
      <c r="BH103" s="188">
        <f>IF(N103="sníž. přenesená",J103,0)</f>
        <v>0</v>
      </c>
      <c r="BI103" s="188">
        <f>IF(N103="nulová",J103,0)</f>
        <v>0</v>
      </c>
      <c r="BJ103" s="18" t="s">
        <v>21</v>
      </c>
      <c r="BK103" s="188">
        <f>ROUND(I103*H103,2)</f>
        <v>0</v>
      </c>
      <c r="BL103" s="18" t="s">
        <v>161</v>
      </c>
      <c r="BM103" s="187" t="s">
        <v>770</v>
      </c>
    </row>
    <row r="104" spans="1:65" s="2" customFormat="1" ht="29.25">
      <c r="A104" s="36"/>
      <c r="B104" s="37"/>
      <c r="C104" s="38"/>
      <c r="D104" s="196" t="s">
        <v>238</v>
      </c>
      <c r="E104" s="38"/>
      <c r="F104" s="217" t="s">
        <v>771</v>
      </c>
      <c r="G104" s="38"/>
      <c r="H104" s="38"/>
      <c r="I104" s="218"/>
      <c r="J104" s="38"/>
      <c r="K104" s="38"/>
      <c r="L104" s="41"/>
      <c r="M104" s="219"/>
      <c r="N104" s="220"/>
      <c r="O104" s="66"/>
      <c r="P104" s="66"/>
      <c r="Q104" s="66"/>
      <c r="R104" s="66"/>
      <c r="S104" s="66"/>
      <c r="T104" s="67"/>
      <c r="U104" s="36"/>
      <c r="V104" s="36"/>
      <c r="W104" s="36"/>
      <c r="X104" s="36"/>
      <c r="Y104" s="36"/>
      <c r="Z104" s="36"/>
      <c r="AA104" s="36"/>
      <c r="AB104" s="36"/>
      <c r="AC104" s="36"/>
      <c r="AD104" s="36"/>
      <c r="AE104" s="36"/>
      <c r="AT104" s="18" t="s">
        <v>238</v>
      </c>
      <c r="AU104" s="18" t="s">
        <v>89</v>
      </c>
    </row>
    <row r="105" spans="1:65" s="13" customFormat="1" ht="11.25">
      <c r="B105" s="194"/>
      <c r="C105" s="195"/>
      <c r="D105" s="196" t="s">
        <v>231</v>
      </c>
      <c r="E105" s="197" t="s">
        <v>35</v>
      </c>
      <c r="F105" s="198" t="s">
        <v>772</v>
      </c>
      <c r="G105" s="195"/>
      <c r="H105" s="199">
        <v>4.62</v>
      </c>
      <c r="I105" s="200"/>
      <c r="J105" s="195"/>
      <c r="K105" s="195"/>
      <c r="L105" s="201"/>
      <c r="M105" s="202"/>
      <c r="N105" s="203"/>
      <c r="O105" s="203"/>
      <c r="P105" s="203"/>
      <c r="Q105" s="203"/>
      <c r="R105" s="203"/>
      <c r="S105" s="203"/>
      <c r="T105" s="204"/>
      <c r="AT105" s="205" t="s">
        <v>231</v>
      </c>
      <c r="AU105" s="205" t="s">
        <v>89</v>
      </c>
      <c r="AV105" s="13" t="s">
        <v>89</v>
      </c>
      <c r="AW105" s="13" t="s">
        <v>40</v>
      </c>
      <c r="AX105" s="13" t="s">
        <v>80</v>
      </c>
      <c r="AY105" s="205" t="s">
        <v>142</v>
      </c>
    </row>
    <row r="106" spans="1:65" s="14" customFormat="1" ht="11.25">
      <c r="B106" s="206"/>
      <c r="C106" s="207"/>
      <c r="D106" s="196" t="s">
        <v>231</v>
      </c>
      <c r="E106" s="208" t="s">
        <v>35</v>
      </c>
      <c r="F106" s="209" t="s">
        <v>233</v>
      </c>
      <c r="G106" s="207"/>
      <c r="H106" s="210">
        <v>4.62</v>
      </c>
      <c r="I106" s="211"/>
      <c r="J106" s="207"/>
      <c r="K106" s="207"/>
      <c r="L106" s="212"/>
      <c r="M106" s="213"/>
      <c r="N106" s="214"/>
      <c r="O106" s="214"/>
      <c r="P106" s="214"/>
      <c r="Q106" s="214"/>
      <c r="R106" s="214"/>
      <c r="S106" s="214"/>
      <c r="T106" s="215"/>
      <c r="AT106" s="216" t="s">
        <v>231</v>
      </c>
      <c r="AU106" s="216" t="s">
        <v>89</v>
      </c>
      <c r="AV106" s="14" t="s">
        <v>161</v>
      </c>
      <c r="AW106" s="14" t="s">
        <v>40</v>
      </c>
      <c r="AX106" s="14" t="s">
        <v>21</v>
      </c>
      <c r="AY106" s="216" t="s">
        <v>142</v>
      </c>
    </row>
    <row r="107" spans="1:65" s="2" customFormat="1" ht="14.45" customHeight="1">
      <c r="A107" s="36"/>
      <c r="B107" s="37"/>
      <c r="C107" s="176" t="s">
        <v>156</v>
      </c>
      <c r="D107" s="176" t="s">
        <v>145</v>
      </c>
      <c r="E107" s="177" t="s">
        <v>773</v>
      </c>
      <c r="F107" s="178" t="s">
        <v>774</v>
      </c>
      <c r="G107" s="179" t="s">
        <v>177</v>
      </c>
      <c r="H107" s="180">
        <v>2</v>
      </c>
      <c r="I107" s="181"/>
      <c r="J107" s="182">
        <f>ROUND(I107*H107,2)</f>
        <v>0</v>
      </c>
      <c r="K107" s="178" t="s">
        <v>149</v>
      </c>
      <c r="L107" s="41"/>
      <c r="M107" s="183" t="s">
        <v>35</v>
      </c>
      <c r="N107" s="184" t="s">
        <v>51</v>
      </c>
      <c r="O107" s="66"/>
      <c r="P107" s="185">
        <f>O107*H107</f>
        <v>0</v>
      </c>
      <c r="Q107" s="185">
        <v>2.2780000000000002E-2</v>
      </c>
      <c r="R107" s="185">
        <f>Q107*H107</f>
        <v>4.5560000000000003E-2</v>
      </c>
      <c r="S107" s="185">
        <v>0</v>
      </c>
      <c r="T107" s="186">
        <f>S107*H107</f>
        <v>0</v>
      </c>
      <c r="U107" s="36"/>
      <c r="V107" s="36"/>
      <c r="W107" s="36"/>
      <c r="X107" s="36"/>
      <c r="Y107" s="36"/>
      <c r="Z107" s="36"/>
      <c r="AA107" s="36"/>
      <c r="AB107" s="36"/>
      <c r="AC107" s="36"/>
      <c r="AD107" s="36"/>
      <c r="AE107" s="36"/>
      <c r="AR107" s="187" t="s">
        <v>161</v>
      </c>
      <c r="AT107" s="187" t="s">
        <v>145</v>
      </c>
      <c r="AU107" s="187" t="s">
        <v>89</v>
      </c>
      <c r="AY107" s="18" t="s">
        <v>142</v>
      </c>
      <c r="BE107" s="188">
        <f>IF(N107="základní",J107,0)</f>
        <v>0</v>
      </c>
      <c r="BF107" s="188">
        <f>IF(N107="snížená",J107,0)</f>
        <v>0</v>
      </c>
      <c r="BG107" s="188">
        <f>IF(N107="zákl. přenesená",J107,0)</f>
        <v>0</v>
      </c>
      <c r="BH107" s="188">
        <f>IF(N107="sníž. přenesená",J107,0)</f>
        <v>0</v>
      </c>
      <c r="BI107" s="188">
        <f>IF(N107="nulová",J107,0)</f>
        <v>0</v>
      </c>
      <c r="BJ107" s="18" t="s">
        <v>21</v>
      </c>
      <c r="BK107" s="188">
        <f>ROUND(I107*H107,2)</f>
        <v>0</v>
      </c>
      <c r="BL107" s="18" t="s">
        <v>161</v>
      </c>
      <c r="BM107" s="187" t="s">
        <v>775</v>
      </c>
    </row>
    <row r="108" spans="1:65" s="2" customFormat="1" ht="341.25">
      <c r="A108" s="36"/>
      <c r="B108" s="37"/>
      <c r="C108" s="38"/>
      <c r="D108" s="196" t="s">
        <v>238</v>
      </c>
      <c r="E108" s="38"/>
      <c r="F108" s="217" t="s">
        <v>776</v>
      </c>
      <c r="G108" s="38"/>
      <c r="H108" s="38"/>
      <c r="I108" s="218"/>
      <c r="J108" s="38"/>
      <c r="K108" s="38"/>
      <c r="L108" s="41"/>
      <c r="M108" s="219"/>
      <c r="N108" s="220"/>
      <c r="O108" s="66"/>
      <c r="P108" s="66"/>
      <c r="Q108" s="66"/>
      <c r="R108" s="66"/>
      <c r="S108" s="66"/>
      <c r="T108" s="67"/>
      <c r="U108" s="36"/>
      <c r="V108" s="36"/>
      <c r="W108" s="36"/>
      <c r="X108" s="36"/>
      <c r="Y108" s="36"/>
      <c r="Z108" s="36"/>
      <c r="AA108" s="36"/>
      <c r="AB108" s="36"/>
      <c r="AC108" s="36"/>
      <c r="AD108" s="36"/>
      <c r="AE108" s="36"/>
      <c r="AT108" s="18" t="s">
        <v>238</v>
      </c>
      <c r="AU108" s="18" t="s">
        <v>89</v>
      </c>
    </row>
    <row r="109" spans="1:65" s="2" customFormat="1" ht="14.45" customHeight="1">
      <c r="A109" s="36"/>
      <c r="B109" s="37"/>
      <c r="C109" s="176" t="s">
        <v>161</v>
      </c>
      <c r="D109" s="176" t="s">
        <v>145</v>
      </c>
      <c r="E109" s="177" t="s">
        <v>777</v>
      </c>
      <c r="F109" s="178" t="s">
        <v>778</v>
      </c>
      <c r="G109" s="179" t="s">
        <v>177</v>
      </c>
      <c r="H109" s="180">
        <v>4</v>
      </c>
      <c r="I109" s="181"/>
      <c r="J109" s="182">
        <f>ROUND(I109*H109,2)</f>
        <v>0</v>
      </c>
      <c r="K109" s="178" t="s">
        <v>149</v>
      </c>
      <c r="L109" s="41"/>
      <c r="M109" s="183" t="s">
        <v>35</v>
      </c>
      <c r="N109" s="184" t="s">
        <v>51</v>
      </c>
      <c r="O109" s="66"/>
      <c r="P109" s="185">
        <f>O109*H109</f>
        <v>0</v>
      </c>
      <c r="Q109" s="185">
        <v>2.1260000000000001E-2</v>
      </c>
      <c r="R109" s="185">
        <f>Q109*H109</f>
        <v>8.5040000000000004E-2</v>
      </c>
      <c r="S109" s="185">
        <v>0</v>
      </c>
      <c r="T109" s="186">
        <f>S109*H109</f>
        <v>0</v>
      </c>
      <c r="U109" s="36"/>
      <c r="V109" s="36"/>
      <c r="W109" s="36"/>
      <c r="X109" s="36"/>
      <c r="Y109" s="36"/>
      <c r="Z109" s="36"/>
      <c r="AA109" s="36"/>
      <c r="AB109" s="36"/>
      <c r="AC109" s="36"/>
      <c r="AD109" s="36"/>
      <c r="AE109" s="36"/>
      <c r="AR109" s="187" t="s">
        <v>161</v>
      </c>
      <c r="AT109" s="187" t="s">
        <v>145</v>
      </c>
      <c r="AU109" s="187" t="s">
        <v>89</v>
      </c>
      <c r="AY109" s="18" t="s">
        <v>142</v>
      </c>
      <c r="BE109" s="188">
        <f>IF(N109="základní",J109,0)</f>
        <v>0</v>
      </c>
      <c r="BF109" s="188">
        <f>IF(N109="snížená",J109,0)</f>
        <v>0</v>
      </c>
      <c r="BG109" s="188">
        <f>IF(N109="zákl. přenesená",J109,0)</f>
        <v>0</v>
      </c>
      <c r="BH109" s="188">
        <f>IF(N109="sníž. přenesená",J109,0)</f>
        <v>0</v>
      </c>
      <c r="BI109" s="188">
        <f>IF(N109="nulová",J109,0)</f>
        <v>0</v>
      </c>
      <c r="BJ109" s="18" t="s">
        <v>21</v>
      </c>
      <c r="BK109" s="188">
        <f>ROUND(I109*H109,2)</f>
        <v>0</v>
      </c>
      <c r="BL109" s="18" t="s">
        <v>161</v>
      </c>
      <c r="BM109" s="187" t="s">
        <v>779</v>
      </c>
    </row>
    <row r="110" spans="1:65" s="2" customFormat="1" ht="341.25">
      <c r="A110" s="36"/>
      <c r="B110" s="37"/>
      <c r="C110" s="38"/>
      <c r="D110" s="196" t="s">
        <v>238</v>
      </c>
      <c r="E110" s="38"/>
      <c r="F110" s="217" t="s">
        <v>776</v>
      </c>
      <c r="G110" s="38"/>
      <c r="H110" s="38"/>
      <c r="I110" s="218"/>
      <c r="J110" s="38"/>
      <c r="K110" s="38"/>
      <c r="L110" s="41"/>
      <c r="M110" s="219"/>
      <c r="N110" s="220"/>
      <c r="O110" s="66"/>
      <c r="P110" s="66"/>
      <c r="Q110" s="66"/>
      <c r="R110" s="66"/>
      <c r="S110" s="66"/>
      <c r="T110" s="67"/>
      <c r="U110" s="36"/>
      <c r="V110" s="36"/>
      <c r="W110" s="36"/>
      <c r="X110" s="36"/>
      <c r="Y110" s="36"/>
      <c r="Z110" s="36"/>
      <c r="AA110" s="36"/>
      <c r="AB110" s="36"/>
      <c r="AC110" s="36"/>
      <c r="AD110" s="36"/>
      <c r="AE110" s="36"/>
      <c r="AT110" s="18" t="s">
        <v>238</v>
      </c>
      <c r="AU110" s="18" t="s">
        <v>89</v>
      </c>
    </row>
    <row r="111" spans="1:65" s="2" customFormat="1" ht="14.45" customHeight="1">
      <c r="A111" s="36"/>
      <c r="B111" s="37"/>
      <c r="C111" s="176" t="s">
        <v>141</v>
      </c>
      <c r="D111" s="176" t="s">
        <v>145</v>
      </c>
      <c r="E111" s="177" t="s">
        <v>780</v>
      </c>
      <c r="F111" s="178" t="s">
        <v>781</v>
      </c>
      <c r="G111" s="179" t="s">
        <v>177</v>
      </c>
      <c r="H111" s="180">
        <v>17</v>
      </c>
      <c r="I111" s="181"/>
      <c r="J111" s="182">
        <f>ROUND(I111*H111,2)</f>
        <v>0</v>
      </c>
      <c r="K111" s="178" t="s">
        <v>149</v>
      </c>
      <c r="L111" s="41"/>
      <c r="M111" s="183" t="s">
        <v>35</v>
      </c>
      <c r="N111" s="184" t="s">
        <v>51</v>
      </c>
      <c r="O111" s="66"/>
      <c r="P111" s="185">
        <f>O111*H111</f>
        <v>0</v>
      </c>
      <c r="Q111" s="185">
        <v>2.6929999999999999E-2</v>
      </c>
      <c r="R111" s="185">
        <f>Q111*H111</f>
        <v>0.45780999999999999</v>
      </c>
      <c r="S111" s="185">
        <v>0</v>
      </c>
      <c r="T111" s="186">
        <f>S111*H111</f>
        <v>0</v>
      </c>
      <c r="U111" s="36"/>
      <c r="V111" s="36"/>
      <c r="W111" s="36"/>
      <c r="X111" s="36"/>
      <c r="Y111" s="36"/>
      <c r="Z111" s="36"/>
      <c r="AA111" s="36"/>
      <c r="AB111" s="36"/>
      <c r="AC111" s="36"/>
      <c r="AD111" s="36"/>
      <c r="AE111" s="36"/>
      <c r="AR111" s="187" t="s">
        <v>161</v>
      </c>
      <c r="AT111" s="187" t="s">
        <v>145</v>
      </c>
      <c r="AU111" s="187" t="s">
        <v>89</v>
      </c>
      <c r="AY111" s="18" t="s">
        <v>142</v>
      </c>
      <c r="BE111" s="188">
        <f>IF(N111="základní",J111,0)</f>
        <v>0</v>
      </c>
      <c r="BF111" s="188">
        <f>IF(N111="snížená",J111,0)</f>
        <v>0</v>
      </c>
      <c r="BG111" s="188">
        <f>IF(N111="zákl. přenesená",J111,0)</f>
        <v>0</v>
      </c>
      <c r="BH111" s="188">
        <f>IF(N111="sníž. přenesená",J111,0)</f>
        <v>0</v>
      </c>
      <c r="BI111" s="188">
        <f>IF(N111="nulová",J111,0)</f>
        <v>0</v>
      </c>
      <c r="BJ111" s="18" t="s">
        <v>21</v>
      </c>
      <c r="BK111" s="188">
        <f>ROUND(I111*H111,2)</f>
        <v>0</v>
      </c>
      <c r="BL111" s="18" t="s">
        <v>161</v>
      </c>
      <c r="BM111" s="187" t="s">
        <v>782</v>
      </c>
    </row>
    <row r="112" spans="1:65" s="2" customFormat="1" ht="341.25">
      <c r="A112" s="36"/>
      <c r="B112" s="37"/>
      <c r="C112" s="38"/>
      <c r="D112" s="196" t="s">
        <v>238</v>
      </c>
      <c r="E112" s="38"/>
      <c r="F112" s="217" t="s">
        <v>776</v>
      </c>
      <c r="G112" s="38"/>
      <c r="H112" s="38"/>
      <c r="I112" s="218"/>
      <c r="J112" s="38"/>
      <c r="K112" s="38"/>
      <c r="L112" s="41"/>
      <c r="M112" s="219"/>
      <c r="N112" s="220"/>
      <c r="O112" s="66"/>
      <c r="P112" s="66"/>
      <c r="Q112" s="66"/>
      <c r="R112" s="66"/>
      <c r="S112" s="66"/>
      <c r="T112" s="67"/>
      <c r="U112" s="36"/>
      <c r="V112" s="36"/>
      <c r="W112" s="36"/>
      <c r="X112" s="36"/>
      <c r="Y112" s="36"/>
      <c r="Z112" s="36"/>
      <c r="AA112" s="36"/>
      <c r="AB112" s="36"/>
      <c r="AC112" s="36"/>
      <c r="AD112" s="36"/>
      <c r="AE112" s="36"/>
      <c r="AT112" s="18" t="s">
        <v>238</v>
      </c>
      <c r="AU112" s="18" t="s">
        <v>89</v>
      </c>
    </row>
    <row r="113" spans="1:65" s="2" customFormat="1" ht="14.45" customHeight="1">
      <c r="A113" s="36"/>
      <c r="B113" s="37"/>
      <c r="C113" s="176" t="s">
        <v>252</v>
      </c>
      <c r="D113" s="176" t="s">
        <v>145</v>
      </c>
      <c r="E113" s="177" t="s">
        <v>783</v>
      </c>
      <c r="F113" s="178" t="s">
        <v>784</v>
      </c>
      <c r="G113" s="179" t="s">
        <v>177</v>
      </c>
      <c r="H113" s="180">
        <v>3</v>
      </c>
      <c r="I113" s="181"/>
      <c r="J113" s="182">
        <f>ROUND(I113*H113,2)</f>
        <v>0</v>
      </c>
      <c r="K113" s="178" t="s">
        <v>149</v>
      </c>
      <c r="L113" s="41"/>
      <c r="M113" s="183" t="s">
        <v>35</v>
      </c>
      <c r="N113" s="184" t="s">
        <v>51</v>
      </c>
      <c r="O113" s="66"/>
      <c r="P113" s="185">
        <f>O113*H113</f>
        <v>0</v>
      </c>
      <c r="Q113" s="185">
        <v>4.2000000000000003E-2</v>
      </c>
      <c r="R113" s="185">
        <f>Q113*H113</f>
        <v>0.126</v>
      </c>
      <c r="S113" s="185">
        <v>0</v>
      </c>
      <c r="T113" s="186">
        <f>S113*H113</f>
        <v>0</v>
      </c>
      <c r="U113" s="36"/>
      <c r="V113" s="36"/>
      <c r="W113" s="36"/>
      <c r="X113" s="36"/>
      <c r="Y113" s="36"/>
      <c r="Z113" s="36"/>
      <c r="AA113" s="36"/>
      <c r="AB113" s="36"/>
      <c r="AC113" s="36"/>
      <c r="AD113" s="36"/>
      <c r="AE113" s="36"/>
      <c r="AR113" s="187" t="s">
        <v>161</v>
      </c>
      <c r="AT113" s="187" t="s">
        <v>145</v>
      </c>
      <c r="AU113" s="187" t="s">
        <v>89</v>
      </c>
      <c r="AY113" s="18" t="s">
        <v>142</v>
      </c>
      <c r="BE113" s="188">
        <f>IF(N113="základní",J113,0)</f>
        <v>0</v>
      </c>
      <c r="BF113" s="188">
        <f>IF(N113="snížená",J113,0)</f>
        <v>0</v>
      </c>
      <c r="BG113" s="188">
        <f>IF(N113="zákl. přenesená",J113,0)</f>
        <v>0</v>
      </c>
      <c r="BH113" s="188">
        <f>IF(N113="sníž. přenesená",J113,0)</f>
        <v>0</v>
      </c>
      <c r="BI113" s="188">
        <f>IF(N113="nulová",J113,0)</f>
        <v>0</v>
      </c>
      <c r="BJ113" s="18" t="s">
        <v>21</v>
      </c>
      <c r="BK113" s="188">
        <f>ROUND(I113*H113,2)</f>
        <v>0</v>
      </c>
      <c r="BL113" s="18" t="s">
        <v>161</v>
      </c>
      <c r="BM113" s="187" t="s">
        <v>785</v>
      </c>
    </row>
    <row r="114" spans="1:65" s="2" customFormat="1" ht="341.25">
      <c r="A114" s="36"/>
      <c r="B114" s="37"/>
      <c r="C114" s="38"/>
      <c r="D114" s="196" t="s">
        <v>238</v>
      </c>
      <c r="E114" s="38"/>
      <c r="F114" s="217" t="s">
        <v>776</v>
      </c>
      <c r="G114" s="38"/>
      <c r="H114" s="38"/>
      <c r="I114" s="218"/>
      <c r="J114" s="38"/>
      <c r="K114" s="38"/>
      <c r="L114" s="41"/>
      <c r="M114" s="219"/>
      <c r="N114" s="220"/>
      <c r="O114" s="66"/>
      <c r="P114" s="66"/>
      <c r="Q114" s="66"/>
      <c r="R114" s="66"/>
      <c r="S114" s="66"/>
      <c r="T114" s="67"/>
      <c r="U114" s="36"/>
      <c r="V114" s="36"/>
      <c r="W114" s="36"/>
      <c r="X114" s="36"/>
      <c r="Y114" s="36"/>
      <c r="Z114" s="36"/>
      <c r="AA114" s="36"/>
      <c r="AB114" s="36"/>
      <c r="AC114" s="36"/>
      <c r="AD114" s="36"/>
      <c r="AE114" s="36"/>
      <c r="AT114" s="18" t="s">
        <v>238</v>
      </c>
      <c r="AU114" s="18" t="s">
        <v>89</v>
      </c>
    </row>
    <row r="115" spans="1:65" s="2" customFormat="1" ht="14.45" customHeight="1">
      <c r="A115" s="36"/>
      <c r="B115" s="37"/>
      <c r="C115" s="176" t="s">
        <v>170</v>
      </c>
      <c r="D115" s="176" t="s">
        <v>145</v>
      </c>
      <c r="E115" s="177" t="s">
        <v>786</v>
      </c>
      <c r="F115" s="178" t="s">
        <v>787</v>
      </c>
      <c r="G115" s="179" t="s">
        <v>256</v>
      </c>
      <c r="H115" s="180">
        <v>8.58</v>
      </c>
      <c r="I115" s="181"/>
      <c r="J115" s="182">
        <f>ROUND(I115*H115,2)</f>
        <v>0</v>
      </c>
      <c r="K115" s="178" t="s">
        <v>149</v>
      </c>
      <c r="L115" s="41"/>
      <c r="M115" s="183" t="s">
        <v>35</v>
      </c>
      <c r="N115" s="184" t="s">
        <v>51</v>
      </c>
      <c r="O115" s="66"/>
      <c r="P115" s="185">
        <f>O115*H115</f>
        <v>0</v>
      </c>
      <c r="Q115" s="185">
        <v>1.244E-2</v>
      </c>
      <c r="R115" s="185">
        <f>Q115*H115</f>
        <v>0.1067352</v>
      </c>
      <c r="S115" s="185">
        <v>0</v>
      </c>
      <c r="T115" s="186">
        <f>S115*H115</f>
        <v>0</v>
      </c>
      <c r="U115" s="36"/>
      <c r="V115" s="36"/>
      <c r="W115" s="36"/>
      <c r="X115" s="36"/>
      <c r="Y115" s="36"/>
      <c r="Z115" s="36"/>
      <c r="AA115" s="36"/>
      <c r="AB115" s="36"/>
      <c r="AC115" s="36"/>
      <c r="AD115" s="36"/>
      <c r="AE115" s="36"/>
      <c r="AR115" s="187" t="s">
        <v>161</v>
      </c>
      <c r="AT115" s="187" t="s">
        <v>145</v>
      </c>
      <c r="AU115" s="187" t="s">
        <v>89</v>
      </c>
      <c r="AY115" s="18" t="s">
        <v>142</v>
      </c>
      <c r="BE115" s="188">
        <f>IF(N115="základní",J115,0)</f>
        <v>0</v>
      </c>
      <c r="BF115" s="188">
        <f>IF(N115="snížená",J115,0)</f>
        <v>0</v>
      </c>
      <c r="BG115" s="188">
        <f>IF(N115="zákl. přenesená",J115,0)</f>
        <v>0</v>
      </c>
      <c r="BH115" s="188">
        <f>IF(N115="sníž. přenesená",J115,0)</f>
        <v>0</v>
      </c>
      <c r="BI115" s="188">
        <f>IF(N115="nulová",J115,0)</f>
        <v>0</v>
      </c>
      <c r="BJ115" s="18" t="s">
        <v>21</v>
      </c>
      <c r="BK115" s="188">
        <f>ROUND(I115*H115,2)</f>
        <v>0</v>
      </c>
      <c r="BL115" s="18" t="s">
        <v>161</v>
      </c>
      <c r="BM115" s="187" t="s">
        <v>788</v>
      </c>
    </row>
    <row r="116" spans="1:65" s="2" customFormat="1" ht="29.25">
      <c r="A116" s="36"/>
      <c r="B116" s="37"/>
      <c r="C116" s="38"/>
      <c r="D116" s="196" t="s">
        <v>238</v>
      </c>
      <c r="E116" s="38"/>
      <c r="F116" s="217" t="s">
        <v>789</v>
      </c>
      <c r="G116" s="38"/>
      <c r="H116" s="38"/>
      <c r="I116" s="218"/>
      <c r="J116" s="38"/>
      <c r="K116" s="38"/>
      <c r="L116" s="41"/>
      <c r="M116" s="219"/>
      <c r="N116" s="220"/>
      <c r="O116" s="66"/>
      <c r="P116" s="66"/>
      <c r="Q116" s="66"/>
      <c r="R116" s="66"/>
      <c r="S116" s="66"/>
      <c r="T116" s="67"/>
      <c r="U116" s="36"/>
      <c r="V116" s="36"/>
      <c r="W116" s="36"/>
      <c r="X116" s="36"/>
      <c r="Y116" s="36"/>
      <c r="Z116" s="36"/>
      <c r="AA116" s="36"/>
      <c r="AB116" s="36"/>
      <c r="AC116" s="36"/>
      <c r="AD116" s="36"/>
      <c r="AE116" s="36"/>
      <c r="AT116" s="18" t="s">
        <v>238</v>
      </c>
      <c r="AU116" s="18" t="s">
        <v>89</v>
      </c>
    </row>
    <row r="117" spans="1:65" s="13" customFormat="1" ht="11.25">
      <c r="B117" s="194"/>
      <c r="C117" s="195"/>
      <c r="D117" s="196" t="s">
        <v>231</v>
      </c>
      <c r="E117" s="197" t="s">
        <v>35</v>
      </c>
      <c r="F117" s="198" t="s">
        <v>790</v>
      </c>
      <c r="G117" s="195"/>
      <c r="H117" s="199">
        <v>8.58</v>
      </c>
      <c r="I117" s="200"/>
      <c r="J117" s="195"/>
      <c r="K117" s="195"/>
      <c r="L117" s="201"/>
      <c r="M117" s="202"/>
      <c r="N117" s="203"/>
      <c r="O117" s="203"/>
      <c r="P117" s="203"/>
      <c r="Q117" s="203"/>
      <c r="R117" s="203"/>
      <c r="S117" s="203"/>
      <c r="T117" s="204"/>
      <c r="AT117" s="205" t="s">
        <v>231</v>
      </c>
      <c r="AU117" s="205" t="s">
        <v>89</v>
      </c>
      <c r="AV117" s="13" t="s">
        <v>89</v>
      </c>
      <c r="AW117" s="13" t="s">
        <v>40</v>
      </c>
      <c r="AX117" s="13" t="s">
        <v>80</v>
      </c>
      <c r="AY117" s="205" t="s">
        <v>142</v>
      </c>
    </row>
    <row r="118" spans="1:65" s="14" customFormat="1" ht="11.25">
      <c r="B118" s="206"/>
      <c r="C118" s="207"/>
      <c r="D118" s="196" t="s">
        <v>231</v>
      </c>
      <c r="E118" s="208" t="s">
        <v>35</v>
      </c>
      <c r="F118" s="209" t="s">
        <v>233</v>
      </c>
      <c r="G118" s="207"/>
      <c r="H118" s="210">
        <v>8.58</v>
      </c>
      <c r="I118" s="211"/>
      <c r="J118" s="207"/>
      <c r="K118" s="207"/>
      <c r="L118" s="212"/>
      <c r="M118" s="213"/>
      <c r="N118" s="214"/>
      <c r="O118" s="214"/>
      <c r="P118" s="214"/>
      <c r="Q118" s="214"/>
      <c r="R118" s="214"/>
      <c r="S118" s="214"/>
      <c r="T118" s="215"/>
      <c r="AT118" s="216" t="s">
        <v>231</v>
      </c>
      <c r="AU118" s="216" t="s">
        <v>89</v>
      </c>
      <c r="AV118" s="14" t="s">
        <v>161</v>
      </c>
      <c r="AW118" s="14" t="s">
        <v>40</v>
      </c>
      <c r="AX118" s="14" t="s">
        <v>21</v>
      </c>
      <c r="AY118" s="216" t="s">
        <v>142</v>
      </c>
    </row>
    <row r="119" spans="1:65" s="2" customFormat="1" ht="24.2" customHeight="1">
      <c r="A119" s="36"/>
      <c r="B119" s="37"/>
      <c r="C119" s="176" t="s">
        <v>174</v>
      </c>
      <c r="D119" s="176" t="s">
        <v>145</v>
      </c>
      <c r="E119" s="177" t="s">
        <v>791</v>
      </c>
      <c r="F119" s="178" t="s">
        <v>792</v>
      </c>
      <c r="G119" s="179" t="s">
        <v>256</v>
      </c>
      <c r="H119" s="180">
        <v>311.12</v>
      </c>
      <c r="I119" s="181"/>
      <c r="J119" s="182">
        <f>ROUND(I119*H119,2)</f>
        <v>0</v>
      </c>
      <c r="K119" s="178" t="s">
        <v>149</v>
      </c>
      <c r="L119" s="41"/>
      <c r="M119" s="183" t="s">
        <v>35</v>
      </c>
      <c r="N119" s="184" t="s">
        <v>51</v>
      </c>
      <c r="O119" s="66"/>
      <c r="P119" s="185">
        <f>O119*H119</f>
        <v>0</v>
      </c>
      <c r="Q119" s="185">
        <v>7.571E-2</v>
      </c>
      <c r="R119" s="185">
        <f>Q119*H119</f>
        <v>23.554895200000001</v>
      </c>
      <c r="S119" s="185">
        <v>0</v>
      </c>
      <c r="T119" s="186">
        <f>S119*H119</f>
        <v>0</v>
      </c>
      <c r="U119" s="36"/>
      <c r="V119" s="36"/>
      <c r="W119" s="36"/>
      <c r="X119" s="36"/>
      <c r="Y119" s="36"/>
      <c r="Z119" s="36"/>
      <c r="AA119" s="36"/>
      <c r="AB119" s="36"/>
      <c r="AC119" s="36"/>
      <c r="AD119" s="36"/>
      <c r="AE119" s="36"/>
      <c r="AR119" s="187" t="s">
        <v>161</v>
      </c>
      <c r="AT119" s="187" t="s">
        <v>145</v>
      </c>
      <c r="AU119" s="187" t="s">
        <v>89</v>
      </c>
      <c r="AY119" s="18" t="s">
        <v>142</v>
      </c>
      <c r="BE119" s="188">
        <f>IF(N119="základní",J119,0)</f>
        <v>0</v>
      </c>
      <c r="BF119" s="188">
        <f>IF(N119="snížená",J119,0)</f>
        <v>0</v>
      </c>
      <c r="BG119" s="188">
        <f>IF(N119="zákl. přenesená",J119,0)</f>
        <v>0</v>
      </c>
      <c r="BH119" s="188">
        <f>IF(N119="sníž. přenesená",J119,0)</f>
        <v>0</v>
      </c>
      <c r="BI119" s="188">
        <f>IF(N119="nulová",J119,0)</f>
        <v>0</v>
      </c>
      <c r="BJ119" s="18" t="s">
        <v>21</v>
      </c>
      <c r="BK119" s="188">
        <f>ROUND(I119*H119,2)</f>
        <v>0</v>
      </c>
      <c r="BL119" s="18" t="s">
        <v>161</v>
      </c>
      <c r="BM119" s="187" t="s">
        <v>793</v>
      </c>
    </row>
    <row r="120" spans="1:65" s="15" customFormat="1" ht="11.25">
      <c r="B120" s="231"/>
      <c r="C120" s="232"/>
      <c r="D120" s="196" t="s">
        <v>231</v>
      </c>
      <c r="E120" s="233" t="s">
        <v>35</v>
      </c>
      <c r="F120" s="234" t="s">
        <v>794</v>
      </c>
      <c r="G120" s="232"/>
      <c r="H120" s="233" t="s">
        <v>35</v>
      </c>
      <c r="I120" s="235"/>
      <c r="J120" s="232"/>
      <c r="K120" s="232"/>
      <c r="L120" s="236"/>
      <c r="M120" s="237"/>
      <c r="N120" s="238"/>
      <c r="O120" s="238"/>
      <c r="P120" s="238"/>
      <c r="Q120" s="238"/>
      <c r="R120" s="238"/>
      <c r="S120" s="238"/>
      <c r="T120" s="239"/>
      <c r="AT120" s="240" t="s">
        <v>231</v>
      </c>
      <c r="AU120" s="240" t="s">
        <v>89</v>
      </c>
      <c r="AV120" s="15" t="s">
        <v>21</v>
      </c>
      <c r="AW120" s="15" t="s">
        <v>40</v>
      </c>
      <c r="AX120" s="15" t="s">
        <v>80</v>
      </c>
      <c r="AY120" s="240" t="s">
        <v>142</v>
      </c>
    </row>
    <row r="121" spans="1:65" s="13" customFormat="1" ht="11.25">
      <c r="B121" s="194"/>
      <c r="C121" s="195"/>
      <c r="D121" s="196" t="s">
        <v>231</v>
      </c>
      <c r="E121" s="197" t="s">
        <v>35</v>
      </c>
      <c r="F121" s="198" t="s">
        <v>795</v>
      </c>
      <c r="G121" s="195"/>
      <c r="H121" s="199">
        <v>113.289</v>
      </c>
      <c r="I121" s="200"/>
      <c r="J121" s="195"/>
      <c r="K121" s="195"/>
      <c r="L121" s="201"/>
      <c r="M121" s="202"/>
      <c r="N121" s="203"/>
      <c r="O121" s="203"/>
      <c r="P121" s="203"/>
      <c r="Q121" s="203"/>
      <c r="R121" s="203"/>
      <c r="S121" s="203"/>
      <c r="T121" s="204"/>
      <c r="AT121" s="205" t="s">
        <v>231</v>
      </c>
      <c r="AU121" s="205" t="s">
        <v>89</v>
      </c>
      <c r="AV121" s="13" t="s">
        <v>89</v>
      </c>
      <c r="AW121" s="13" t="s">
        <v>40</v>
      </c>
      <c r="AX121" s="13" t="s">
        <v>80</v>
      </c>
      <c r="AY121" s="205" t="s">
        <v>142</v>
      </c>
    </row>
    <row r="122" spans="1:65" s="15" customFormat="1" ht="11.25">
      <c r="B122" s="231"/>
      <c r="C122" s="232"/>
      <c r="D122" s="196" t="s">
        <v>231</v>
      </c>
      <c r="E122" s="233" t="s">
        <v>35</v>
      </c>
      <c r="F122" s="234" t="s">
        <v>796</v>
      </c>
      <c r="G122" s="232"/>
      <c r="H122" s="233" t="s">
        <v>35</v>
      </c>
      <c r="I122" s="235"/>
      <c r="J122" s="232"/>
      <c r="K122" s="232"/>
      <c r="L122" s="236"/>
      <c r="M122" s="237"/>
      <c r="N122" s="238"/>
      <c r="O122" s="238"/>
      <c r="P122" s="238"/>
      <c r="Q122" s="238"/>
      <c r="R122" s="238"/>
      <c r="S122" s="238"/>
      <c r="T122" s="239"/>
      <c r="AT122" s="240" t="s">
        <v>231</v>
      </c>
      <c r="AU122" s="240" t="s">
        <v>89</v>
      </c>
      <c r="AV122" s="15" t="s">
        <v>21</v>
      </c>
      <c r="AW122" s="15" t="s">
        <v>40</v>
      </c>
      <c r="AX122" s="15" t="s">
        <v>80</v>
      </c>
      <c r="AY122" s="240" t="s">
        <v>142</v>
      </c>
    </row>
    <row r="123" spans="1:65" s="13" customFormat="1" ht="11.25">
      <c r="B123" s="194"/>
      <c r="C123" s="195"/>
      <c r="D123" s="196" t="s">
        <v>231</v>
      </c>
      <c r="E123" s="197" t="s">
        <v>35</v>
      </c>
      <c r="F123" s="198" t="s">
        <v>797</v>
      </c>
      <c r="G123" s="195"/>
      <c r="H123" s="199">
        <v>98.495999999999995</v>
      </c>
      <c r="I123" s="200"/>
      <c r="J123" s="195"/>
      <c r="K123" s="195"/>
      <c r="L123" s="201"/>
      <c r="M123" s="202"/>
      <c r="N123" s="203"/>
      <c r="O123" s="203"/>
      <c r="P123" s="203"/>
      <c r="Q123" s="203"/>
      <c r="R123" s="203"/>
      <c r="S123" s="203"/>
      <c r="T123" s="204"/>
      <c r="AT123" s="205" t="s">
        <v>231</v>
      </c>
      <c r="AU123" s="205" t="s">
        <v>89</v>
      </c>
      <c r="AV123" s="13" t="s">
        <v>89</v>
      </c>
      <c r="AW123" s="13" t="s">
        <v>40</v>
      </c>
      <c r="AX123" s="13" t="s">
        <v>80</v>
      </c>
      <c r="AY123" s="205" t="s">
        <v>142</v>
      </c>
    </row>
    <row r="124" spans="1:65" s="15" customFormat="1" ht="11.25">
      <c r="B124" s="231"/>
      <c r="C124" s="232"/>
      <c r="D124" s="196" t="s">
        <v>231</v>
      </c>
      <c r="E124" s="233" t="s">
        <v>35</v>
      </c>
      <c r="F124" s="234" t="s">
        <v>395</v>
      </c>
      <c r="G124" s="232"/>
      <c r="H124" s="233" t="s">
        <v>35</v>
      </c>
      <c r="I124" s="235"/>
      <c r="J124" s="232"/>
      <c r="K124" s="232"/>
      <c r="L124" s="236"/>
      <c r="M124" s="237"/>
      <c r="N124" s="238"/>
      <c r="O124" s="238"/>
      <c r="P124" s="238"/>
      <c r="Q124" s="238"/>
      <c r="R124" s="238"/>
      <c r="S124" s="238"/>
      <c r="T124" s="239"/>
      <c r="AT124" s="240" t="s">
        <v>231</v>
      </c>
      <c r="AU124" s="240" t="s">
        <v>89</v>
      </c>
      <c r="AV124" s="15" t="s">
        <v>21</v>
      </c>
      <c r="AW124" s="15" t="s">
        <v>40</v>
      </c>
      <c r="AX124" s="15" t="s">
        <v>80</v>
      </c>
      <c r="AY124" s="240" t="s">
        <v>142</v>
      </c>
    </row>
    <row r="125" spans="1:65" s="13" customFormat="1" ht="11.25">
      <c r="B125" s="194"/>
      <c r="C125" s="195"/>
      <c r="D125" s="196" t="s">
        <v>231</v>
      </c>
      <c r="E125" s="197" t="s">
        <v>35</v>
      </c>
      <c r="F125" s="198" t="s">
        <v>798</v>
      </c>
      <c r="G125" s="195"/>
      <c r="H125" s="199">
        <v>77.015000000000001</v>
      </c>
      <c r="I125" s="200"/>
      <c r="J125" s="195"/>
      <c r="K125" s="195"/>
      <c r="L125" s="201"/>
      <c r="M125" s="202"/>
      <c r="N125" s="203"/>
      <c r="O125" s="203"/>
      <c r="P125" s="203"/>
      <c r="Q125" s="203"/>
      <c r="R125" s="203"/>
      <c r="S125" s="203"/>
      <c r="T125" s="204"/>
      <c r="AT125" s="205" t="s">
        <v>231</v>
      </c>
      <c r="AU125" s="205" t="s">
        <v>89</v>
      </c>
      <c r="AV125" s="13" t="s">
        <v>89</v>
      </c>
      <c r="AW125" s="13" t="s">
        <v>40</v>
      </c>
      <c r="AX125" s="13" t="s">
        <v>80</v>
      </c>
      <c r="AY125" s="205" t="s">
        <v>142</v>
      </c>
    </row>
    <row r="126" spans="1:65" s="13" customFormat="1" ht="11.25">
      <c r="B126" s="194"/>
      <c r="C126" s="195"/>
      <c r="D126" s="196" t="s">
        <v>231</v>
      </c>
      <c r="E126" s="197" t="s">
        <v>35</v>
      </c>
      <c r="F126" s="198" t="s">
        <v>799</v>
      </c>
      <c r="G126" s="195"/>
      <c r="H126" s="199">
        <v>22.32</v>
      </c>
      <c r="I126" s="200"/>
      <c r="J126" s="195"/>
      <c r="K126" s="195"/>
      <c r="L126" s="201"/>
      <c r="M126" s="202"/>
      <c r="N126" s="203"/>
      <c r="O126" s="203"/>
      <c r="P126" s="203"/>
      <c r="Q126" s="203"/>
      <c r="R126" s="203"/>
      <c r="S126" s="203"/>
      <c r="T126" s="204"/>
      <c r="AT126" s="205" t="s">
        <v>231</v>
      </c>
      <c r="AU126" s="205" t="s">
        <v>89</v>
      </c>
      <c r="AV126" s="13" t="s">
        <v>89</v>
      </c>
      <c r="AW126" s="13" t="s">
        <v>40</v>
      </c>
      <c r="AX126" s="13" t="s">
        <v>80</v>
      </c>
      <c r="AY126" s="205" t="s">
        <v>142</v>
      </c>
    </row>
    <row r="127" spans="1:65" s="14" customFormat="1" ht="11.25">
      <c r="B127" s="206"/>
      <c r="C127" s="207"/>
      <c r="D127" s="196" t="s">
        <v>231</v>
      </c>
      <c r="E127" s="208" t="s">
        <v>35</v>
      </c>
      <c r="F127" s="209" t="s">
        <v>233</v>
      </c>
      <c r="G127" s="207"/>
      <c r="H127" s="210">
        <v>311.12</v>
      </c>
      <c r="I127" s="211"/>
      <c r="J127" s="207"/>
      <c r="K127" s="207"/>
      <c r="L127" s="212"/>
      <c r="M127" s="213"/>
      <c r="N127" s="214"/>
      <c r="O127" s="214"/>
      <c r="P127" s="214"/>
      <c r="Q127" s="214"/>
      <c r="R127" s="214"/>
      <c r="S127" s="214"/>
      <c r="T127" s="215"/>
      <c r="AT127" s="216" t="s">
        <v>231</v>
      </c>
      <c r="AU127" s="216" t="s">
        <v>89</v>
      </c>
      <c r="AV127" s="14" t="s">
        <v>161</v>
      </c>
      <c r="AW127" s="14" t="s">
        <v>40</v>
      </c>
      <c r="AX127" s="14" t="s">
        <v>21</v>
      </c>
      <c r="AY127" s="216" t="s">
        <v>142</v>
      </c>
    </row>
    <row r="128" spans="1:65" s="12" customFormat="1" ht="22.9" customHeight="1">
      <c r="B128" s="160"/>
      <c r="C128" s="161"/>
      <c r="D128" s="162" t="s">
        <v>79</v>
      </c>
      <c r="E128" s="174" t="s">
        <v>252</v>
      </c>
      <c r="F128" s="174" t="s">
        <v>253</v>
      </c>
      <c r="G128" s="161"/>
      <c r="H128" s="161"/>
      <c r="I128" s="164"/>
      <c r="J128" s="175">
        <f>BK128</f>
        <v>0</v>
      </c>
      <c r="K128" s="161"/>
      <c r="L128" s="166"/>
      <c r="M128" s="167"/>
      <c r="N128" s="168"/>
      <c r="O128" s="168"/>
      <c r="P128" s="169">
        <f>SUM(P129:P156)</f>
        <v>0</v>
      </c>
      <c r="Q128" s="168"/>
      <c r="R128" s="169">
        <f>SUM(R129:R156)</f>
        <v>39.350654400000003</v>
      </c>
      <c r="S128" s="168"/>
      <c r="T128" s="170">
        <f>SUM(T129:T156)</f>
        <v>0</v>
      </c>
      <c r="AR128" s="171" t="s">
        <v>21</v>
      </c>
      <c r="AT128" s="172" t="s">
        <v>79</v>
      </c>
      <c r="AU128" s="172" t="s">
        <v>21</v>
      </c>
      <c r="AY128" s="171" t="s">
        <v>142</v>
      </c>
      <c r="BK128" s="173">
        <f>SUM(BK129:BK156)</f>
        <v>0</v>
      </c>
    </row>
    <row r="129" spans="1:65" s="2" customFormat="1" ht="14.45" customHeight="1">
      <c r="A129" s="36"/>
      <c r="B129" s="37"/>
      <c r="C129" s="176" t="s">
        <v>179</v>
      </c>
      <c r="D129" s="176" t="s">
        <v>145</v>
      </c>
      <c r="E129" s="177" t="s">
        <v>800</v>
      </c>
      <c r="F129" s="178" t="s">
        <v>801</v>
      </c>
      <c r="G129" s="179" t="s">
        <v>256</v>
      </c>
      <c r="H129" s="180">
        <v>100.38</v>
      </c>
      <c r="I129" s="181"/>
      <c r="J129" s="182">
        <f>ROUND(I129*H129,2)</f>
        <v>0</v>
      </c>
      <c r="K129" s="178" t="s">
        <v>149</v>
      </c>
      <c r="L129" s="41"/>
      <c r="M129" s="183" t="s">
        <v>35</v>
      </c>
      <c r="N129" s="184" t="s">
        <v>51</v>
      </c>
      <c r="O129" s="66"/>
      <c r="P129" s="185">
        <f>O129*H129</f>
        <v>0</v>
      </c>
      <c r="Q129" s="185">
        <v>2.5999999999999998E-4</v>
      </c>
      <c r="R129" s="185">
        <f>Q129*H129</f>
        <v>2.6098799999999995E-2</v>
      </c>
      <c r="S129" s="185">
        <v>0</v>
      </c>
      <c r="T129" s="186">
        <f>S129*H129</f>
        <v>0</v>
      </c>
      <c r="U129" s="36"/>
      <c r="V129" s="36"/>
      <c r="W129" s="36"/>
      <c r="X129" s="36"/>
      <c r="Y129" s="36"/>
      <c r="Z129" s="36"/>
      <c r="AA129" s="36"/>
      <c r="AB129" s="36"/>
      <c r="AC129" s="36"/>
      <c r="AD129" s="36"/>
      <c r="AE129" s="36"/>
      <c r="AR129" s="187" t="s">
        <v>161</v>
      </c>
      <c r="AT129" s="187" t="s">
        <v>145</v>
      </c>
      <c r="AU129" s="187" t="s">
        <v>89</v>
      </c>
      <c r="AY129" s="18" t="s">
        <v>142</v>
      </c>
      <c r="BE129" s="188">
        <f>IF(N129="základní",J129,0)</f>
        <v>0</v>
      </c>
      <c r="BF129" s="188">
        <f>IF(N129="snížená",J129,0)</f>
        <v>0</v>
      </c>
      <c r="BG129" s="188">
        <f>IF(N129="zákl. přenesená",J129,0)</f>
        <v>0</v>
      </c>
      <c r="BH129" s="188">
        <f>IF(N129="sníž. přenesená",J129,0)</f>
        <v>0</v>
      </c>
      <c r="BI129" s="188">
        <f>IF(N129="nulová",J129,0)</f>
        <v>0</v>
      </c>
      <c r="BJ129" s="18" t="s">
        <v>21</v>
      </c>
      <c r="BK129" s="188">
        <f>ROUND(I129*H129,2)</f>
        <v>0</v>
      </c>
      <c r="BL129" s="18" t="s">
        <v>161</v>
      </c>
      <c r="BM129" s="187" t="s">
        <v>802</v>
      </c>
    </row>
    <row r="130" spans="1:65" s="2" customFormat="1" ht="24.2" customHeight="1">
      <c r="A130" s="36"/>
      <c r="B130" s="37"/>
      <c r="C130" s="176" t="s">
        <v>183</v>
      </c>
      <c r="D130" s="176" t="s">
        <v>145</v>
      </c>
      <c r="E130" s="177" t="s">
        <v>803</v>
      </c>
      <c r="F130" s="178" t="s">
        <v>804</v>
      </c>
      <c r="G130" s="179" t="s">
        <v>256</v>
      </c>
      <c r="H130" s="180">
        <v>1548.06</v>
      </c>
      <c r="I130" s="181"/>
      <c r="J130" s="182">
        <f>ROUND(I130*H130,2)</f>
        <v>0</v>
      </c>
      <c r="K130" s="178" t="s">
        <v>149</v>
      </c>
      <c r="L130" s="41"/>
      <c r="M130" s="183" t="s">
        <v>35</v>
      </c>
      <c r="N130" s="184" t="s">
        <v>51</v>
      </c>
      <c r="O130" s="66"/>
      <c r="P130" s="185">
        <f>O130*H130</f>
        <v>0</v>
      </c>
      <c r="Q130" s="185">
        <v>4.3800000000000002E-3</v>
      </c>
      <c r="R130" s="185">
        <f>Q130*H130</f>
        <v>6.7805027999999998</v>
      </c>
      <c r="S130" s="185">
        <v>0</v>
      </c>
      <c r="T130" s="186">
        <f>S130*H130</f>
        <v>0</v>
      </c>
      <c r="U130" s="36"/>
      <c r="V130" s="36"/>
      <c r="W130" s="36"/>
      <c r="X130" s="36"/>
      <c r="Y130" s="36"/>
      <c r="Z130" s="36"/>
      <c r="AA130" s="36"/>
      <c r="AB130" s="36"/>
      <c r="AC130" s="36"/>
      <c r="AD130" s="36"/>
      <c r="AE130" s="36"/>
      <c r="AR130" s="187" t="s">
        <v>161</v>
      </c>
      <c r="AT130" s="187" t="s">
        <v>145</v>
      </c>
      <c r="AU130" s="187" t="s">
        <v>89</v>
      </c>
      <c r="AY130" s="18" t="s">
        <v>142</v>
      </c>
      <c r="BE130" s="188">
        <f>IF(N130="základní",J130,0)</f>
        <v>0</v>
      </c>
      <c r="BF130" s="188">
        <f>IF(N130="snížená",J130,0)</f>
        <v>0</v>
      </c>
      <c r="BG130" s="188">
        <f>IF(N130="zákl. přenesená",J130,0)</f>
        <v>0</v>
      </c>
      <c r="BH130" s="188">
        <f>IF(N130="sníž. přenesená",J130,0)</f>
        <v>0</v>
      </c>
      <c r="BI130" s="188">
        <f>IF(N130="nulová",J130,0)</f>
        <v>0</v>
      </c>
      <c r="BJ130" s="18" t="s">
        <v>21</v>
      </c>
      <c r="BK130" s="188">
        <f>ROUND(I130*H130,2)</f>
        <v>0</v>
      </c>
      <c r="BL130" s="18" t="s">
        <v>161</v>
      </c>
      <c r="BM130" s="187" t="s">
        <v>805</v>
      </c>
    </row>
    <row r="131" spans="1:65" s="2" customFormat="1" ht="29.25">
      <c r="A131" s="36"/>
      <c r="B131" s="37"/>
      <c r="C131" s="38"/>
      <c r="D131" s="196" t="s">
        <v>238</v>
      </c>
      <c r="E131" s="38"/>
      <c r="F131" s="217" t="s">
        <v>806</v>
      </c>
      <c r="G131" s="38"/>
      <c r="H131" s="38"/>
      <c r="I131" s="218"/>
      <c r="J131" s="38"/>
      <c r="K131" s="38"/>
      <c r="L131" s="41"/>
      <c r="M131" s="219"/>
      <c r="N131" s="220"/>
      <c r="O131" s="66"/>
      <c r="P131" s="66"/>
      <c r="Q131" s="66"/>
      <c r="R131" s="66"/>
      <c r="S131" s="66"/>
      <c r="T131" s="67"/>
      <c r="U131" s="36"/>
      <c r="V131" s="36"/>
      <c r="W131" s="36"/>
      <c r="X131" s="36"/>
      <c r="Y131" s="36"/>
      <c r="Z131" s="36"/>
      <c r="AA131" s="36"/>
      <c r="AB131" s="36"/>
      <c r="AC131" s="36"/>
      <c r="AD131" s="36"/>
      <c r="AE131" s="36"/>
      <c r="AT131" s="18" t="s">
        <v>238</v>
      </c>
      <c r="AU131" s="18" t="s">
        <v>89</v>
      </c>
    </row>
    <row r="132" spans="1:65" s="13" customFormat="1" ht="11.25">
      <c r="B132" s="194"/>
      <c r="C132" s="195"/>
      <c r="D132" s="196" t="s">
        <v>231</v>
      </c>
      <c r="E132" s="197" t="s">
        <v>35</v>
      </c>
      <c r="F132" s="198" t="s">
        <v>807</v>
      </c>
      <c r="G132" s="195"/>
      <c r="H132" s="199">
        <v>664.84400000000005</v>
      </c>
      <c r="I132" s="200"/>
      <c r="J132" s="195"/>
      <c r="K132" s="195"/>
      <c r="L132" s="201"/>
      <c r="M132" s="202"/>
      <c r="N132" s="203"/>
      <c r="O132" s="203"/>
      <c r="P132" s="203"/>
      <c r="Q132" s="203"/>
      <c r="R132" s="203"/>
      <c r="S132" s="203"/>
      <c r="T132" s="204"/>
      <c r="AT132" s="205" t="s">
        <v>231</v>
      </c>
      <c r="AU132" s="205" t="s">
        <v>89</v>
      </c>
      <c r="AV132" s="13" t="s">
        <v>89</v>
      </c>
      <c r="AW132" s="13" t="s">
        <v>40</v>
      </c>
      <c r="AX132" s="13" t="s">
        <v>80</v>
      </c>
      <c r="AY132" s="205" t="s">
        <v>142</v>
      </c>
    </row>
    <row r="133" spans="1:65" s="13" customFormat="1" ht="11.25">
      <c r="B133" s="194"/>
      <c r="C133" s="195"/>
      <c r="D133" s="196" t="s">
        <v>231</v>
      </c>
      <c r="E133" s="197" t="s">
        <v>35</v>
      </c>
      <c r="F133" s="198" t="s">
        <v>808</v>
      </c>
      <c r="G133" s="195"/>
      <c r="H133" s="199">
        <v>-21.815999999999999</v>
      </c>
      <c r="I133" s="200"/>
      <c r="J133" s="195"/>
      <c r="K133" s="195"/>
      <c r="L133" s="201"/>
      <c r="M133" s="202"/>
      <c r="N133" s="203"/>
      <c r="O133" s="203"/>
      <c r="P133" s="203"/>
      <c r="Q133" s="203"/>
      <c r="R133" s="203"/>
      <c r="S133" s="203"/>
      <c r="T133" s="204"/>
      <c r="AT133" s="205" t="s">
        <v>231</v>
      </c>
      <c r="AU133" s="205" t="s">
        <v>89</v>
      </c>
      <c r="AV133" s="13" t="s">
        <v>89</v>
      </c>
      <c r="AW133" s="13" t="s">
        <v>40</v>
      </c>
      <c r="AX133" s="13" t="s">
        <v>80</v>
      </c>
      <c r="AY133" s="205" t="s">
        <v>142</v>
      </c>
    </row>
    <row r="134" spans="1:65" s="13" customFormat="1" ht="11.25">
      <c r="B134" s="194"/>
      <c r="C134" s="195"/>
      <c r="D134" s="196" t="s">
        <v>231</v>
      </c>
      <c r="E134" s="197" t="s">
        <v>35</v>
      </c>
      <c r="F134" s="198" t="s">
        <v>809</v>
      </c>
      <c r="G134" s="195"/>
      <c r="H134" s="199">
        <v>-1.4139999999999999</v>
      </c>
      <c r="I134" s="200"/>
      <c r="J134" s="195"/>
      <c r="K134" s="195"/>
      <c r="L134" s="201"/>
      <c r="M134" s="202"/>
      <c r="N134" s="203"/>
      <c r="O134" s="203"/>
      <c r="P134" s="203"/>
      <c r="Q134" s="203"/>
      <c r="R134" s="203"/>
      <c r="S134" s="203"/>
      <c r="T134" s="204"/>
      <c r="AT134" s="205" t="s">
        <v>231</v>
      </c>
      <c r="AU134" s="205" t="s">
        <v>89</v>
      </c>
      <c r="AV134" s="13" t="s">
        <v>89</v>
      </c>
      <c r="AW134" s="13" t="s">
        <v>40</v>
      </c>
      <c r="AX134" s="13" t="s">
        <v>80</v>
      </c>
      <c r="AY134" s="205" t="s">
        <v>142</v>
      </c>
    </row>
    <row r="135" spans="1:65" s="13" customFormat="1" ht="11.25">
      <c r="B135" s="194"/>
      <c r="C135" s="195"/>
      <c r="D135" s="196" t="s">
        <v>231</v>
      </c>
      <c r="E135" s="197" t="s">
        <v>35</v>
      </c>
      <c r="F135" s="198" t="s">
        <v>810</v>
      </c>
      <c r="G135" s="195"/>
      <c r="H135" s="199">
        <v>-11.311999999999999</v>
      </c>
      <c r="I135" s="200"/>
      <c r="J135" s="195"/>
      <c r="K135" s="195"/>
      <c r="L135" s="201"/>
      <c r="M135" s="202"/>
      <c r="N135" s="203"/>
      <c r="O135" s="203"/>
      <c r="P135" s="203"/>
      <c r="Q135" s="203"/>
      <c r="R135" s="203"/>
      <c r="S135" s="203"/>
      <c r="T135" s="204"/>
      <c r="AT135" s="205" t="s">
        <v>231</v>
      </c>
      <c r="AU135" s="205" t="s">
        <v>89</v>
      </c>
      <c r="AV135" s="13" t="s">
        <v>89</v>
      </c>
      <c r="AW135" s="13" t="s">
        <v>40</v>
      </c>
      <c r="AX135" s="13" t="s">
        <v>80</v>
      </c>
      <c r="AY135" s="205" t="s">
        <v>142</v>
      </c>
    </row>
    <row r="136" spans="1:65" s="13" customFormat="1" ht="11.25">
      <c r="B136" s="194"/>
      <c r="C136" s="195"/>
      <c r="D136" s="196" t="s">
        <v>231</v>
      </c>
      <c r="E136" s="197" t="s">
        <v>35</v>
      </c>
      <c r="F136" s="198" t="s">
        <v>811</v>
      </c>
      <c r="G136" s="195"/>
      <c r="H136" s="199">
        <v>-4.242</v>
      </c>
      <c r="I136" s="200"/>
      <c r="J136" s="195"/>
      <c r="K136" s="195"/>
      <c r="L136" s="201"/>
      <c r="M136" s="202"/>
      <c r="N136" s="203"/>
      <c r="O136" s="203"/>
      <c r="P136" s="203"/>
      <c r="Q136" s="203"/>
      <c r="R136" s="203"/>
      <c r="S136" s="203"/>
      <c r="T136" s="204"/>
      <c r="AT136" s="205" t="s">
        <v>231</v>
      </c>
      <c r="AU136" s="205" t="s">
        <v>89</v>
      </c>
      <c r="AV136" s="13" t="s">
        <v>89</v>
      </c>
      <c r="AW136" s="13" t="s">
        <v>40</v>
      </c>
      <c r="AX136" s="13" t="s">
        <v>80</v>
      </c>
      <c r="AY136" s="205" t="s">
        <v>142</v>
      </c>
    </row>
    <row r="137" spans="1:65" s="15" customFormat="1" ht="11.25">
      <c r="B137" s="231"/>
      <c r="C137" s="232"/>
      <c r="D137" s="196" t="s">
        <v>231</v>
      </c>
      <c r="E137" s="233" t="s">
        <v>35</v>
      </c>
      <c r="F137" s="234" t="s">
        <v>812</v>
      </c>
      <c r="G137" s="232"/>
      <c r="H137" s="233" t="s">
        <v>35</v>
      </c>
      <c r="I137" s="235"/>
      <c r="J137" s="232"/>
      <c r="K137" s="232"/>
      <c r="L137" s="236"/>
      <c r="M137" s="237"/>
      <c r="N137" s="238"/>
      <c r="O137" s="238"/>
      <c r="P137" s="238"/>
      <c r="Q137" s="238"/>
      <c r="R137" s="238"/>
      <c r="S137" s="238"/>
      <c r="T137" s="239"/>
      <c r="AT137" s="240" t="s">
        <v>231</v>
      </c>
      <c r="AU137" s="240" t="s">
        <v>89</v>
      </c>
      <c r="AV137" s="15" t="s">
        <v>21</v>
      </c>
      <c r="AW137" s="15" t="s">
        <v>40</v>
      </c>
      <c r="AX137" s="15" t="s">
        <v>80</v>
      </c>
      <c r="AY137" s="240" t="s">
        <v>142</v>
      </c>
    </row>
    <row r="138" spans="1:65" s="13" customFormat="1" ht="11.25">
      <c r="B138" s="194"/>
      <c r="C138" s="195"/>
      <c r="D138" s="196" t="s">
        <v>231</v>
      </c>
      <c r="E138" s="197" t="s">
        <v>35</v>
      </c>
      <c r="F138" s="198" t="s">
        <v>813</v>
      </c>
      <c r="G138" s="195"/>
      <c r="H138" s="199">
        <v>922</v>
      </c>
      <c r="I138" s="200"/>
      <c r="J138" s="195"/>
      <c r="K138" s="195"/>
      <c r="L138" s="201"/>
      <c r="M138" s="202"/>
      <c r="N138" s="203"/>
      <c r="O138" s="203"/>
      <c r="P138" s="203"/>
      <c r="Q138" s="203"/>
      <c r="R138" s="203"/>
      <c r="S138" s="203"/>
      <c r="T138" s="204"/>
      <c r="AT138" s="205" t="s">
        <v>231</v>
      </c>
      <c r="AU138" s="205" t="s">
        <v>89</v>
      </c>
      <c r="AV138" s="13" t="s">
        <v>89</v>
      </c>
      <c r="AW138" s="13" t="s">
        <v>40</v>
      </c>
      <c r="AX138" s="13" t="s">
        <v>80</v>
      </c>
      <c r="AY138" s="205" t="s">
        <v>142</v>
      </c>
    </row>
    <row r="139" spans="1:65" s="14" customFormat="1" ht="11.25">
      <c r="B139" s="206"/>
      <c r="C139" s="207"/>
      <c r="D139" s="196" t="s">
        <v>231</v>
      </c>
      <c r="E139" s="208" t="s">
        <v>35</v>
      </c>
      <c r="F139" s="209" t="s">
        <v>233</v>
      </c>
      <c r="G139" s="207"/>
      <c r="H139" s="210">
        <v>1548.06</v>
      </c>
      <c r="I139" s="211"/>
      <c r="J139" s="207"/>
      <c r="K139" s="207"/>
      <c r="L139" s="212"/>
      <c r="M139" s="213"/>
      <c r="N139" s="214"/>
      <c r="O139" s="214"/>
      <c r="P139" s="214"/>
      <c r="Q139" s="214"/>
      <c r="R139" s="214"/>
      <c r="S139" s="214"/>
      <c r="T139" s="215"/>
      <c r="AT139" s="216" t="s">
        <v>231</v>
      </c>
      <c r="AU139" s="216" t="s">
        <v>89</v>
      </c>
      <c r="AV139" s="14" t="s">
        <v>161</v>
      </c>
      <c r="AW139" s="14" t="s">
        <v>40</v>
      </c>
      <c r="AX139" s="14" t="s">
        <v>21</v>
      </c>
      <c r="AY139" s="216" t="s">
        <v>142</v>
      </c>
    </row>
    <row r="140" spans="1:65" s="2" customFormat="1" ht="24.2" customHeight="1">
      <c r="A140" s="36"/>
      <c r="B140" s="37"/>
      <c r="C140" s="176" t="s">
        <v>187</v>
      </c>
      <c r="D140" s="176" t="s">
        <v>145</v>
      </c>
      <c r="E140" s="177" t="s">
        <v>814</v>
      </c>
      <c r="F140" s="178" t="s">
        <v>815</v>
      </c>
      <c r="G140" s="179" t="s">
        <v>256</v>
      </c>
      <c r="H140" s="180">
        <v>626.05999999999995</v>
      </c>
      <c r="I140" s="181"/>
      <c r="J140" s="182">
        <f>ROUND(I140*H140,2)</f>
        <v>0</v>
      </c>
      <c r="K140" s="178" t="s">
        <v>149</v>
      </c>
      <c r="L140" s="41"/>
      <c r="M140" s="183" t="s">
        <v>35</v>
      </c>
      <c r="N140" s="184" t="s">
        <v>51</v>
      </c>
      <c r="O140" s="66"/>
      <c r="P140" s="185">
        <f>O140*H140</f>
        <v>0</v>
      </c>
      <c r="Q140" s="185">
        <v>1.8380000000000001E-2</v>
      </c>
      <c r="R140" s="185">
        <f>Q140*H140</f>
        <v>11.506982799999999</v>
      </c>
      <c r="S140" s="185">
        <v>0</v>
      </c>
      <c r="T140" s="186">
        <f>S140*H140</f>
        <v>0</v>
      </c>
      <c r="U140" s="36"/>
      <c r="V140" s="36"/>
      <c r="W140" s="36"/>
      <c r="X140" s="36"/>
      <c r="Y140" s="36"/>
      <c r="Z140" s="36"/>
      <c r="AA140" s="36"/>
      <c r="AB140" s="36"/>
      <c r="AC140" s="36"/>
      <c r="AD140" s="36"/>
      <c r="AE140" s="36"/>
      <c r="AR140" s="187" t="s">
        <v>161</v>
      </c>
      <c r="AT140" s="187" t="s">
        <v>145</v>
      </c>
      <c r="AU140" s="187" t="s">
        <v>89</v>
      </c>
      <c r="AY140" s="18" t="s">
        <v>142</v>
      </c>
      <c r="BE140" s="188">
        <f>IF(N140="základní",J140,0)</f>
        <v>0</v>
      </c>
      <c r="BF140" s="188">
        <f>IF(N140="snížená",J140,0)</f>
        <v>0</v>
      </c>
      <c r="BG140" s="188">
        <f>IF(N140="zákl. přenesená",J140,0)</f>
        <v>0</v>
      </c>
      <c r="BH140" s="188">
        <f>IF(N140="sníž. přenesená",J140,0)</f>
        <v>0</v>
      </c>
      <c r="BI140" s="188">
        <f>IF(N140="nulová",J140,0)</f>
        <v>0</v>
      </c>
      <c r="BJ140" s="18" t="s">
        <v>21</v>
      </c>
      <c r="BK140" s="188">
        <f>ROUND(I140*H140,2)</f>
        <v>0</v>
      </c>
      <c r="BL140" s="18" t="s">
        <v>161</v>
      </c>
      <c r="BM140" s="187" t="s">
        <v>816</v>
      </c>
    </row>
    <row r="141" spans="1:65" s="2" customFormat="1" ht="48.75">
      <c r="A141" s="36"/>
      <c r="B141" s="37"/>
      <c r="C141" s="38"/>
      <c r="D141" s="196" t="s">
        <v>238</v>
      </c>
      <c r="E141" s="38"/>
      <c r="F141" s="217" t="s">
        <v>817</v>
      </c>
      <c r="G141" s="38"/>
      <c r="H141" s="38"/>
      <c r="I141" s="218"/>
      <c r="J141" s="38"/>
      <c r="K141" s="38"/>
      <c r="L141" s="41"/>
      <c r="M141" s="219"/>
      <c r="N141" s="220"/>
      <c r="O141" s="66"/>
      <c r="P141" s="66"/>
      <c r="Q141" s="66"/>
      <c r="R141" s="66"/>
      <c r="S141" s="66"/>
      <c r="T141" s="67"/>
      <c r="U141" s="36"/>
      <c r="V141" s="36"/>
      <c r="W141" s="36"/>
      <c r="X141" s="36"/>
      <c r="Y141" s="36"/>
      <c r="Z141" s="36"/>
      <c r="AA141" s="36"/>
      <c r="AB141" s="36"/>
      <c r="AC141" s="36"/>
      <c r="AD141" s="36"/>
      <c r="AE141" s="36"/>
      <c r="AT141" s="18" t="s">
        <v>238</v>
      </c>
      <c r="AU141" s="18" t="s">
        <v>89</v>
      </c>
    </row>
    <row r="142" spans="1:65" s="2" customFormat="1" ht="24.2" customHeight="1">
      <c r="A142" s="36"/>
      <c r="B142" s="37"/>
      <c r="C142" s="176" t="s">
        <v>191</v>
      </c>
      <c r="D142" s="176" t="s">
        <v>145</v>
      </c>
      <c r="E142" s="177" t="s">
        <v>818</v>
      </c>
      <c r="F142" s="178" t="s">
        <v>819</v>
      </c>
      <c r="G142" s="179" t="s">
        <v>256</v>
      </c>
      <c r="H142" s="180">
        <v>922</v>
      </c>
      <c r="I142" s="181"/>
      <c r="J142" s="182">
        <f>ROUND(I142*H142,2)</f>
        <v>0</v>
      </c>
      <c r="K142" s="178" t="s">
        <v>149</v>
      </c>
      <c r="L142" s="41"/>
      <c r="M142" s="183" t="s">
        <v>35</v>
      </c>
      <c r="N142" s="184" t="s">
        <v>51</v>
      </c>
      <c r="O142" s="66"/>
      <c r="P142" s="185">
        <f>O142*H142</f>
        <v>0</v>
      </c>
      <c r="Q142" s="185">
        <v>1.7000000000000001E-2</v>
      </c>
      <c r="R142" s="185">
        <f>Q142*H142</f>
        <v>15.674000000000001</v>
      </c>
      <c r="S142" s="185">
        <v>0</v>
      </c>
      <c r="T142" s="186">
        <f>S142*H142</f>
        <v>0</v>
      </c>
      <c r="U142" s="36"/>
      <c r="V142" s="36"/>
      <c r="W142" s="36"/>
      <c r="X142" s="36"/>
      <c r="Y142" s="36"/>
      <c r="Z142" s="36"/>
      <c r="AA142" s="36"/>
      <c r="AB142" s="36"/>
      <c r="AC142" s="36"/>
      <c r="AD142" s="36"/>
      <c r="AE142" s="36"/>
      <c r="AR142" s="187" t="s">
        <v>161</v>
      </c>
      <c r="AT142" s="187" t="s">
        <v>145</v>
      </c>
      <c r="AU142" s="187" t="s">
        <v>89</v>
      </c>
      <c r="AY142" s="18" t="s">
        <v>142</v>
      </c>
      <c r="BE142" s="188">
        <f>IF(N142="základní",J142,0)</f>
        <v>0</v>
      </c>
      <c r="BF142" s="188">
        <f>IF(N142="snížená",J142,0)</f>
        <v>0</v>
      </c>
      <c r="BG142" s="188">
        <f>IF(N142="zákl. přenesená",J142,0)</f>
        <v>0</v>
      </c>
      <c r="BH142" s="188">
        <f>IF(N142="sníž. přenesená",J142,0)</f>
        <v>0</v>
      </c>
      <c r="BI142" s="188">
        <f>IF(N142="nulová",J142,0)</f>
        <v>0</v>
      </c>
      <c r="BJ142" s="18" t="s">
        <v>21</v>
      </c>
      <c r="BK142" s="188">
        <f>ROUND(I142*H142,2)</f>
        <v>0</v>
      </c>
      <c r="BL142" s="18" t="s">
        <v>161</v>
      </c>
      <c r="BM142" s="187" t="s">
        <v>820</v>
      </c>
    </row>
    <row r="143" spans="1:65" s="2" customFormat="1" ht="29.25">
      <c r="A143" s="36"/>
      <c r="B143" s="37"/>
      <c r="C143" s="38"/>
      <c r="D143" s="196" t="s">
        <v>238</v>
      </c>
      <c r="E143" s="38"/>
      <c r="F143" s="217" t="s">
        <v>821</v>
      </c>
      <c r="G143" s="38"/>
      <c r="H143" s="38"/>
      <c r="I143" s="218"/>
      <c r="J143" s="38"/>
      <c r="K143" s="38"/>
      <c r="L143" s="41"/>
      <c r="M143" s="219"/>
      <c r="N143" s="220"/>
      <c r="O143" s="66"/>
      <c r="P143" s="66"/>
      <c r="Q143" s="66"/>
      <c r="R143" s="66"/>
      <c r="S143" s="66"/>
      <c r="T143" s="67"/>
      <c r="U143" s="36"/>
      <c r="V143" s="36"/>
      <c r="W143" s="36"/>
      <c r="X143" s="36"/>
      <c r="Y143" s="36"/>
      <c r="Z143" s="36"/>
      <c r="AA143" s="36"/>
      <c r="AB143" s="36"/>
      <c r="AC143" s="36"/>
      <c r="AD143" s="36"/>
      <c r="AE143" s="36"/>
      <c r="AT143" s="18" t="s">
        <v>238</v>
      </c>
      <c r="AU143" s="18" t="s">
        <v>89</v>
      </c>
    </row>
    <row r="144" spans="1:65" s="2" customFormat="1" ht="14.45" customHeight="1">
      <c r="A144" s="36"/>
      <c r="B144" s="37"/>
      <c r="C144" s="176" t="s">
        <v>195</v>
      </c>
      <c r="D144" s="176" t="s">
        <v>145</v>
      </c>
      <c r="E144" s="177" t="s">
        <v>822</v>
      </c>
      <c r="F144" s="178" t="s">
        <v>823</v>
      </c>
      <c r="G144" s="179" t="s">
        <v>256</v>
      </c>
      <c r="H144" s="180">
        <v>100.38</v>
      </c>
      <c r="I144" s="181"/>
      <c r="J144" s="182">
        <f>ROUND(I144*H144,2)</f>
        <v>0</v>
      </c>
      <c r="K144" s="178" t="s">
        <v>149</v>
      </c>
      <c r="L144" s="41"/>
      <c r="M144" s="183" t="s">
        <v>35</v>
      </c>
      <c r="N144" s="184" t="s">
        <v>51</v>
      </c>
      <c r="O144" s="66"/>
      <c r="P144" s="185">
        <f>O144*H144</f>
        <v>0</v>
      </c>
      <c r="Q144" s="185">
        <v>4.2500000000000003E-2</v>
      </c>
      <c r="R144" s="185">
        <f>Q144*H144</f>
        <v>4.2661500000000006</v>
      </c>
      <c r="S144" s="185">
        <v>0</v>
      </c>
      <c r="T144" s="186">
        <f>S144*H144</f>
        <v>0</v>
      </c>
      <c r="U144" s="36"/>
      <c r="V144" s="36"/>
      <c r="W144" s="36"/>
      <c r="X144" s="36"/>
      <c r="Y144" s="36"/>
      <c r="Z144" s="36"/>
      <c r="AA144" s="36"/>
      <c r="AB144" s="36"/>
      <c r="AC144" s="36"/>
      <c r="AD144" s="36"/>
      <c r="AE144" s="36"/>
      <c r="AR144" s="187" t="s">
        <v>161</v>
      </c>
      <c r="AT144" s="187" t="s">
        <v>145</v>
      </c>
      <c r="AU144" s="187" t="s">
        <v>89</v>
      </c>
      <c r="AY144" s="18" t="s">
        <v>142</v>
      </c>
      <c r="BE144" s="188">
        <f>IF(N144="základní",J144,0)</f>
        <v>0</v>
      </c>
      <c r="BF144" s="188">
        <f>IF(N144="snížená",J144,0)</f>
        <v>0</v>
      </c>
      <c r="BG144" s="188">
        <f>IF(N144="zákl. přenesená",J144,0)</f>
        <v>0</v>
      </c>
      <c r="BH144" s="188">
        <f>IF(N144="sníž. přenesená",J144,0)</f>
        <v>0</v>
      </c>
      <c r="BI144" s="188">
        <f>IF(N144="nulová",J144,0)</f>
        <v>0</v>
      </c>
      <c r="BJ144" s="18" t="s">
        <v>21</v>
      </c>
      <c r="BK144" s="188">
        <f>ROUND(I144*H144,2)</f>
        <v>0</v>
      </c>
      <c r="BL144" s="18" t="s">
        <v>161</v>
      </c>
      <c r="BM144" s="187" t="s">
        <v>824</v>
      </c>
    </row>
    <row r="145" spans="1:65" s="2" customFormat="1" ht="126.75">
      <c r="A145" s="36"/>
      <c r="B145" s="37"/>
      <c r="C145" s="38"/>
      <c r="D145" s="196" t="s">
        <v>238</v>
      </c>
      <c r="E145" s="38"/>
      <c r="F145" s="217" t="s">
        <v>825</v>
      </c>
      <c r="G145" s="38"/>
      <c r="H145" s="38"/>
      <c r="I145" s="218"/>
      <c r="J145" s="38"/>
      <c r="K145" s="38"/>
      <c r="L145" s="41"/>
      <c r="M145" s="219"/>
      <c r="N145" s="220"/>
      <c r="O145" s="66"/>
      <c r="P145" s="66"/>
      <c r="Q145" s="66"/>
      <c r="R145" s="66"/>
      <c r="S145" s="66"/>
      <c r="T145" s="67"/>
      <c r="U145" s="36"/>
      <c r="V145" s="36"/>
      <c r="W145" s="36"/>
      <c r="X145" s="36"/>
      <c r="Y145" s="36"/>
      <c r="Z145" s="36"/>
      <c r="AA145" s="36"/>
      <c r="AB145" s="36"/>
      <c r="AC145" s="36"/>
      <c r="AD145" s="36"/>
      <c r="AE145" s="36"/>
      <c r="AT145" s="18" t="s">
        <v>238</v>
      </c>
      <c r="AU145" s="18" t="s">
        <v>89</v>
      </c>
    </row>
    <row r="146" spans="1:65" s="15" customFormat="1" ht="11.25">
      <c r="B146" s="231"/>
      <c r="C146" s="232"/>
      <c r="D146" s="196" t="s">
        <v>231</v>
      </c>
      <c r="E146" s="233" t="s">
        <v>35</v>
      </c>
      <c r="F146" s="234" t="s">
        <v>826</v>
      </c>
      <c r="G146" s="232"/>
      <c r="H146" s="233" t="s">
        <v>35</v>
      </c>
      <c r="I146" s="235"/>
      <c r="J146" s="232"/>
      <c r="K146" s="232"/>
      <c r="L146" s="236"/>
      <c r="M146" s="237"/>
      <c r="N146" s="238"/>
      <c r="O146" s="238"/>
      <c r="P146" s="238"/>
      <c r="Q146" s="238"/>
      <c r="R146" s="238"/>
      <c r="S146" s="238"/>
      <c r="T146" s="239"/>
      <c r="AT146" s="240" t="s">
        <v>231</v>
      </c>
      <c r="AU146" s="240" t="s">
        <v>89</v>
      </c>
      <c r="AV146" s="15" t="s">
        <v>21</v>
      </c>
      <c r="AW146" s="15" t="s">
        <v>40</v>
      </c>
      <c r="AX146" s="15" t="s">
        <v>80</v>
      </c>
      <c r="AY146" s="240" t="s">
        <v>142</v>
      </c>
    </row>
    <row r="147" spans="1:65" s="13" customFormat="1" ht="11.25">
      <c r="B147" s="194"/>
      <c r="C147" s="195"/>
      <c r="D147" s="196" t="s">
        <v>231</v>
      </c>
      <c r="E147" s="197" t="s">
        <v>35</v>
      </c>
      <c r="F147" s="198" t="s">
        <v>827</v>
      </c>
      <c r="G147" s="195"/>
      <c r="H147" s="199">
        <v>100.38</v>
      </c>
      <c r="I147" s="200"/>
      <c r="J147" s="195"/>
      <c r="K147" s="195"/>
      <c r="L147" s="201"/>
      <c r="M147" s="202"/>
      <c r="N147" s="203"/>
      <c r="O147" s="203"/>
      <c r="P147" s="203"/>
      <c r="Q147" s="203"/>
      <c r="R147" s="203"/>
      <c r="S147" s="203"/>
      <c r="T147" s="204"/>
      <c r="AT147" s="205" t="s">
        <v>231</v>
      </c>
      <c r="AU147" s="205" t="s">
        <v>89</v>
      </c>
      <c r="AV147" s="13" t="s">
        <v>89</v>
      </c>
      <c r="AW147" s="13" t="s">
        <v>40</v>
      </c>
      <c r="AX147" s="13" t="s">
        <v>80</v>
      </c>
      <c r="AY147" s="205" t="s">
        <v>142</v>
      </c>
    </row>
    <row r="148" spans="1:65" s="14" customFormat="1" ht="11.25">
      <c r="B148" s="206"/>
      <c r="C148" s="207"/>
      <c r="D148" s="196" t="s">
        <v>231</v>
      </c>
      <c r="E148" s="208" t="s">
        <v>35</v>
      </c>
      <c r="F148" s="209" t="s">
        <v>233</v>
      </c>
      <c r="G148" s="207"/>
      <c r="H148" s="210">
        <v>100.38</v>
      </c>
      <c r="I148" s="211"/>
      <c r="J148" s="207"/>
      <c r="K148" s="207"/>
      <c r="L148" s="212"/>
      <c r="M148" s="213"/>
      <c r="N148" s="214"/>
      <c r="O148" s="214"/>
      <c r="P148" s="214"/>
      <c r="Q148" s="214"/>
      <c r="R148" s="214"/>
      <c r="S148" s="214"/>
      <c r="T148" s="215"/>
      <c r="AT148" s="216" t="s">
        <v>231</v>
      </c>
      <c r="AU148" s="216" t="s">
        <v>89</v>
      </c>
      <c r="AV148" s="14" t="s">
        <v>161</v>
      </c>
      <c r="AW148" s="14" t="s">
        <v>40</v>
      </c>
      <c r="AX148" s="14" t="s">
        <v>21</v>
      </c>
      <c r="AY148" s="216" t="s">
        <v>142</v>
      </c>
    </row>
    <row r="149" spans="1:65" s="2" customFormat="1" ht="24.2" customHeight="1">
      <c r="A149" s="36"/>
      <c r="B149" s="37"/>
      <c r="C149" s="176" t="s">
        <v>201</v>
      </c>
      <c r="D149" s="176" t="s">
        <v>145</v>
      </c>
      <c r="E149" s="177" t="s">
        <v>828</v>
      </c>
      <c r="F149" s="178" t="s">
        <v>829</v>
      </c>
      <c r="G149" s="179" t="s">
        <v>177</v>
      </c>
      <c r="H149" s="180">
        <v>5</v>
      </c>
      <c r="I149" s="181"/>
      <c r="J149" s="182">
        <f>ROUND(I149*H149,2)</f>
        <v>0</v>
      </c>
      <c r="K149" s="178" t="s">
        <v>149</v>
      </c>
      <c r="L149" s="41"/>
      <c r="M149" s="183" t="s">
        <v>35</v>
      </c>
      <c r="N149" s="184" t="s">
        <v>51</v>
      </c>
      <c r="O149" s="66"/>
      <c r="P149" s="185">
        <f>O149*H149</f>
        <v>0</v>
      </c>
      <c r="Q149" s="185">
        <v>1.7770000000000001E-2</v>
      </c>
      <c r="R149" s="185">
        <f>Q149*H149</f>
        <v>8.8850000000000012E-2</v>
      </c>
      <c r="S149" s="185">
        <v>0</v>
      </c>
      <c r="T149" s="186">
        <f>S149*H149</f>
        <v>0</v>
      </c>
      <c r="U149" s="36"/>
      <c r="V149" s="36"/>
      <c r="W149" s="36"/>
      <c r="X149" s="36"/>
      <c r="Y149" s="36"/>
      <c r="Z149" s="36"/>
      <c r="AA149" s="36"/>
      <c r="AB149" s="36"/>
      <c r="AC149" s="36"/>
      <c r="AD149" s="36"/>
      <c r="AE149" s="36"/>
      <c r="AR149" s="187" t="s">
        <v>161</v>
      </c>
      <c r="AT149" s="187" t="s">
        <v>145</v>
      </c>
      <c r="AU149" s="187" t="s">
        <v>89</v>
      </c>
      <c r="AY149" s="18" t="s">
        <v>142</v>
      </c>
      <c r="BE149" s="188">
        <f>IF(N149="základní",J149,0)</f>
        <v>0</v>
      </c>
      <c r="BF149" s="188">
        <f>IF(N149="snížená",J149,0)</f>
        <v>0</v>
      </c>
      <c r="BG149" s="188">
        <f>IF(N149="zákl. přenesená",J149,0)</f>
        <v>0</v>
      </c>
      <c r="BH149" s="188">
        <f>IF(N149="sníž. přenesená",J149,0)</f>
        <v>0</v>
      </c>
      <c r="BI149" s="188">
        <f>IF(N149="nulová",J149,0)</f>
        <v>0</v>
      </c>
      <c r="BJ149" s="18" t="s">
        <v>21</v>
      </c>
      <c r="BK149" s="188">
        <f>ROUND(I149*H149,2)</f>
        <v>0</v>
      </c>
      <c r="BL149" s="18" t="s">
        <v>161</v>
      </c>
      <c r="BM149" s="187" t="s">
        <v>830</v>
      </c>
    </row>
    <row r="150" spans="1:65" s="2" customFormat="1" ht="126.75">
      <c r="A150" s="36"/>
      <c r="B150" s="37"/>
      <c r="C150" s="38"/>
      <c r="D150" s="196" t="s">
        <v>238</v>
      </c>
      <c r="E150" s="38"/>
      <c r="F150" s="217" t="s">
        <v>831</v>
      </c>
      <c r="G150" s="38"/>
      <c r="H150" s="38"/>
      <c r="I150" s="218"/>
      <c r="J150" s="38"/>
      <c r="K150" s="38"/>
      <c r="L150" s="41"/>
      <c r="M150" s="219"/>
      <c r="N150" s="220"/>
      <c r="O150" s="66"/>
      <c r="P150" s="66"/>
      <c r="Q150" s="66"/>
      <c r="R150" s="66"/>
      <c r="S150" s="66"/>
      <c r="T150" s="67"/>
      <c r="U150" s="36"/>
      <c r="V150" s="36"/>
      <c r="W150" s="36"/>
      <c r="X150" s="36"/>
      <c r="Y150" s="36"/>
      <c r="Z150" s="36"/>
      <c r="AA150" s="36"/>
      <c r="AB150" s="36"/>
      <c r="AC150" s="36"/>
      <c r="AD150" s="36"/>
      <c r="AE150" s="36"/>
      <c r="AT150" s="18" t="s">
        <v>238</v>
      </c>
      <c r="AU150" s="18" t="s">
        <v>89</v>
      </c>
    </row>
    <row r="151" spans="1:65" s="2" customFormat="1" ht="14.45" customHeight="1">
      <c r="A151" s="36"/>
      <c r="B151" s="37"/>
      <c r="C151" s="221" t="s">
        <v>8</v>
      </c>
      <c r="D151" s="221" t="s">
        <v>240</v>
      </c>
      <c r="E151" s="222" t="s">
        <v>832</v>
      </c>
      <c r="F151" s="223" t="s">
        <v>833</v>
      </c>
      <c r="G151" s="224" t="s">
        <v>177</v>
      </c>
      <c r="H151" s="225">
        <v>5</v>
      </c>
      <c r="I151" s="226"/>
      <c r="J151" s="227">
        <f>ROUND(I151*H151,2)</f>
        <v>0</v>
      </c>
      <c r="K151" s="223" t="s">
        <v>149</v>
      </c>
      <c r="L151" s="228"/>
      <c r="M151" s="229" t="s">
        <v>35</v>
      </c>
      <c r="N151" s="230" t="s">
        <v>51</v>
      </c>
      <c r="O151" s="66"/>
      <c r="P151" s="185">
        <f>O151*H151</f>
        <v>0</v>
      </c>
      <c r="Q151" s="185">
        <v>1.0789999999999999E-2</v>
      </c>
      <c r="R151" s="185">
        <f>Q151*H151</f>
        <v>5.3949999999999998E-2</v>
      </c>
      <c r="S151" s="185">
        <v>0</v>
      </c>
      <c r="T151" s="186">
        <f>S151*H151</f>
        <v>0</v>
      </c>
      <c r="U151" s="36"/>
      <c r="V151" s="36"/>
      <c r="W151" s="36"/>
      <c r="X151" s="36"/>
      <c r="Y151" s="36"/>
      <c r="Z151" s="36"/>
      <c r="AA151" s="36"/>
      <c r="AB151" s="36"/>
      <c r="AC151" s="36"/>
      <c r="AD151" s="36"/>
      <c r="AE151" s="36"/>
      <c r="AR151" s="187" t="s">
        <v>174</v>
      </c>
      <c r="AT151" s="187" t="s">
        <v>240</v>
      </c>
      <c r="AU151" s="187" t="s">
        <v>89</v>
      </c>
      <c r="AY151" s="18" t="s">
        <v>142</v>
      </c>
      <c r="BE151" s="188">
        <f>IF(N151="základní",J151,0)</f>
        <v>0</v>
      </c>
      <c r="BF151" s="188">
        <f>IF(N151="snížená",J151,0)</f>
        <v>0</v>
      </c>
      <c r="BG151" s="188">
        <f>IF(N151="zákl. přenesená",J151,0)</f>
        <v>0</v>
      </c>
      <c r="BH151" s="188">
        <f>IF(N151="sníž. přenesená",J151,0)</f>
        <v>0</v>
      </c>
      <c r="BI151" s="188">
        <f>IF(N151="nulová",J151,0)</f>
        <v>0</v>
      </c>
      <c r="BJ151" s="18" t="s">
        <v>21</v>
      </c>
      <c r="BK151" s="188">
        <f>ROUND(I151*H151,2)</f>
        <v>0</v>
      </c>
      <c r="BL151" s="18" t="s">
        <v>161</v>
      </c>
      <c r="BM151" s="187" t="s">
        <v>834</v>
      </c>
    </row>
    <row r="152" spans="1:65" s="2" customFormat="1" ht="24.2" customHeight="1">
      <c r="A152" s="36"/>
      <c r="B152" s="37"/>
      <c r="C152" s="176" t="s">
        <v>307</v>
      </c>
      <c r="D152" s="176" t="s">
        <v>145</v>
      </c>
      <c r="E152" s="177" t="s">
        <v>835</v>
      </c>
      <c r="F152" s="178" t="s">
        <v>836</v>
      </c>
      <c r="G152" s="179" t="s">
        <v>177</v>
      </c>
      <c r="H152" s="180">
        <v>1</v>
      </c>
      <c r="I152" s="181"/>
      <c r="J152" s="182">
        <f>ROUND(I152*H152,2)</f>
        <v>0</v>
      </c>
      <c r="K152" s="178" t="s">
        <v>149</v>
      </c>
      <c r="L152" s="41"/>
      <c r="M152" s="183" t="s">
        <v>35</v>
      </c>
      <c r="N152" s="184" t="s">
        <v>51</v>
      </c>
      <c r="O152" s="66"/>
      <c r="P152" s="185">
        <f>O152*H152</f>
        <v>0</v>
      </c>
      <c r="Q152" s="185">
        <v>2.5420000000000002E-2</v>
      </c>
      <c r="R152" s="185">
        <f>Q152*H152</f>
        <v>2.5420000000000002E-2</v>
      </c>
      <c r="S152" s="185">
        <v>0</v>
      </c>
      <c r="T152" s="186">
        <f>S152*H152</f>
        <v>0</v>
      </c>
      <c r="U152" s="36"/>
      <c r="V152" s="36"/>
      <c r="W152" s="36"/>
      <c r="X152" s="36"/>
      <c r="Y152" s="36"/>
      <c r="Z152" s="36"/>
      <c r="AA152" s="36"/>
      <c r="AB152" s="36"/>
      <c r="AC152" s="36"/>
      <c r="AD152" s="36"/>
      <c r="AE152" s="36"/>
      <c r="AR152" s="187" t="s">
        <v>161</v>
      </c>
      <c r="AT152" s="187" t="s">
        <v>145</v>
      </c>
      <c r="AU152" s="187" t="s">
        <v>89</v>
      </c>
      <c r="AY152" s="18" t="s">
        <v>142</v>
      </c>
      <c r="BE152" s="188">
        <f>IF(N152="základní",J152,0)</f>
        <v>0</v>
      </c>
      <c r="BF152" s="188">
        <f>IF(N152="snížená",J152,0)</f>
        <v>0</v>
      </c>
      <c r="BG152" s="188">
        <f>IF(N152="zákl. přenesená",J152,0)</f>
        <v>0</v>
      </c>
      <c r="BH152" s="188">
        <f>IF(N152="sníž. přenesená",J152,0)</f>
        <v>0</v>
      </c>
      <c r="BI152" s="188">
        <f>IF(N152="nulová",J152,0)</f>
        <v>0</v>
      </c>
      <c r="BJ152" s="18" t="s">
        <v>21</v>
      </c>
      <c r="BK152" s="188">
        <f>ROUND(I152*H152,2)</f>
        <v>0</v>
      </c>
      <c r="BL152" s="18" t="s">
        <v>161</v>
      </c>
      <c r="BM152" s="187" t="s">
        <v>837</v>
      </c>
    </row>
    <row r="153" spans="1:65" s="2" customFormat="1" ht="126.75">
      <c r="A153" s="36"/>
      <c r="B153" s="37"/>
      <c r="C153" s="38"/>
      <c r="D153" s="196" t="s">
        <v>238</v>
      </c>
      <c r="E153" s="38"/>
      <c r="F153" s="217" t="s">
        <v>831</v>
      </c>
      <c r="G153" s="38"/>
      <c r="H153" s="38"/>
      <c r="I153" s="218"/>
      <c r="J153" s="38"/>
      <c r="K153" s="38"/>
      <c r="L153" s="41"/>
      <c r="M153" s="219"/>
      <c r="N153" s="220"/>
      <c r="O153" s="66"/>
      <c r="P153" s="66"/>
      <c r="Q153" s="66"/>
      <c r="R153" s="66"/>
      <c r="S153" s="66"/>
      <c r="T153" s="67"/>
      <c r="U153" s="36"/>
      <c r="V153" s="36"/>
      <c r="W153" s="36"/>
      <c r="X153" s="36"/>
      <c r="Y153" s="36"/>
      <c r="Z153" s="36"/>
      <c r="AA153" s="36"/>
      <c r="AB153" s="36"/>
      <c r="AC153" s="36"/>
      <c r="AD153" s="36"/>
      <c r="AE153" s="36"/>
      <c r="AT153" s="18" t="s">
        <v>238</v>
      </c>
      <c r="AU153" s="18" t="s">
        <v>89</v>
      </c>
    </row>
    <row r="154" spans="1:65" s="2" customFormat="1" ht="24.2" customHeight="1">
      <c r="A154" s="36"/>
      <c r="B154" s="37"/>
      <c r="C154" s="176" t="s">
        <v>312</v>
      </c>
      <c r="D154" s="176" t="s">
        <v>145</v>
      </c>
      <c r="E154" s="177" t="s">
        <v>838</v>
      </c>
      <c r="F154" s="178" t="s">
        <v>839</v>
      </c>
      <c r="G154" s="179" t="s">
        <v>177</v>
      </c>
      <c r="H154" s="180">
        <v>2</v>
      </c>
      <c r="I154" s="181"/>
      <c r="J154" s="182">
        <f>ROUND(I154*H154,2)</f>
        <v>0</v>
      </c>
      <c r="K154" s="178" t="s">
        <v>149</v>
      </c>
      <c r="L154" s="41"/>
      <c r="M154" s="183" t="s">
        <v>35</v>
      </c>
      <c r="N154" s="184" t="s">
        <v>51</v>
      </c>
      <c r="O154" s="66"/>
      <c r="P154" s="185">
        <f>O154*H154</f>
        <v>0</v>
      </c>
      <c r="Q154" s="185">
        <v>0.44169999999999998</v>
      </c>
      <c r="R154" s="185">
        <f>Q154*H154</f>
        <v>0.88339999999999996</v>
      </c>
      <c r="S154" s="185">
        <v>0</v>
      </c>
      <c r="T154" s="186">
        <f>S154*H154</f>
        <v>0</v>
      </c>
      <c r="U154" s="36"/>
      <c r="V154" s="36"/>
      <c r="W154" s="36"/>
      <c r="X154" s="36"/>
      <c r="Y154" s="36"/>
      <c r="Z154" s="36"/>
      <c r="AA154" s="36"/>
      <c r="AB154" s="36"/>
      <c r="AC154" s="36"/>
      <c r="AD154" s="36"/>
      <c r="AE154" s="36"/>
      <c r="AR154" s="187" t="s">
        <v>161</v>
      </c>
      <c r="AT154" s="187" t="s">
        <v>145</v>
      </c>
      <c r="AU154" s="187" t="s">
        <v>89</v>
      </c>
      <c r="AY154" s="18" t="s">
        <v>142</v>
      </c>
      <c r="BE154" s="188">
        <f>IF(N154="základní",J154,0)</f>
        <v>0</v>
      </c>
      <c r="BF154" s="188">
        <f>IF(N154="snížená",J154,0)</f>
        <v>0</v>
      </c>
      <c r="BG154" s="188">
        <f>IF(N154="zákl. přenesená",J154,0)</f>
        <v>0</v>
      </c>
      <c r="BH154" s="188">
        <f>IF(N154="sníž. přenesená",J154,0)</f>
        <v>0</v>
      </c>
      <c r="BI154" s="188">
        <f>IF(N154="nulová",J154,0)</f>
        <v>0</v>
      </c>
      <c r="BJ154" s="18" t="s">
        <v>21</v>
      </c>
      <c r="BK154" s="188">
        <f>ROUND(I154*H154,2)</f>
        <v>0</v>
      </c>
      <c r="BL154" s="18" t="s">
        <v>161</v>
      </c>
      <c r="BM154" s="187" t="s">
        <v>840</v>
      </c>
    </row>
    <row r="155" spans="1:65" s="2" customFormat="1" ht="87.75">
      <c r="A155" s="36"/>
      <c r="B155" s="37"/>
      <c r="C155" s="38"/>
      <c r="D155" s="196" t="s">
        <v>238</v>
      </c>
      <c r="E155" s="38"/>
      <c r="F155" s="217" t="s">
        <v>841</v>
      </c>
      <c r="G155" s="38"/>
      <c r="H155" s="38"/>
      <c r="I155" s="218"/>
      <c r="J155" s="38"/>
      <c r="K155" s="38"/>
      <c r="L155" s="41"/>
      <c r="M155" s="219"/>
      <c r="N155" s="220"/>
      <c r="O155" s="66"/>
      <c r="P155" s="66"/>
      <c r="Q155" s="66"/>
      <c r="R155" s="66"/>
      <c r="S155" s="66"/>
      <c r="T155" s="67"/>
      <c r="U155" s="36"/>
      <c r="V155" s="36"/>
      <c r="W155" s="36"/>
      <c r="X155" s="36"/>
      <c r="Y155" s="36"/>
      <c r="Z155" s="36"/>
      <c r="AA155" s="36"/>
      <c r="AB155" s="36"/>
      <c r="AC155" s="36"/>
      <c r="AD155" s="36"/>
      <c r="AE155" s="36"/>
      <c r="AT155" s="18" t="s">
        <v>238</v>
      </c>
      <c r="AU155" s="18" t="s">
        <v>89</v>
      </c>
    </row>
    <row r="156" spans="1:65" s="2" customFormat="1" ht="14.45" customHeight="1">
      <c r="A156" s="36"/>
      <c r="B156" s="37"/>
      <c r="C156" s="221" t="s">
        <v>318</v>
      </c>
      <c r="D156" s="221" t="s">
        <v>240</v>
      </c>
      <c r="E156" s="222" t="s">
        <v>842</v>
      </c>
      <c r="F156" s="223" t="s">
        <v>843</v>
      </c>
      <c r="G156" s="224" t="s">
        <v>177</v>
      </c>
      <c r="H156" s="225">
        <v>2</v>
      </c>
      <c r="I156" s="226"/>
      <c r="J156" s="227">
        <f>ROUND(I156*H156,2)</f>
        <v>0</v>
      </c>
      <c r="K156" s="223" t="s">
        <v>149</v>
      </c>
      <c r="L156" s="228"/>
      <c r="M156" s="229" t="s">
        <v>35</v>
      </c>
      <c r="N156" s="230" t="s">
        <v>51</v>
      </c>
      <c r="O156" s="66"/>
      <c r="P156" s="185">
        <f>O156*H156</f>
        <v>0</v>
      </c>
      <c r="Q156" s="185">
        <v>2.265E-2</v>
      </c>
      <c r="R156" s="185">
        <f>Q156*H156</f>
        <v>4.53E-2</v>
      </c>
      <c r="S156" s="185">
        <v>0</v>
      </c>
      <c r="T156" s="186">
        <f>S156*H156</f>
        <v>0</v>
      </c>
      <c r="U156" s="36"/>
      <c r="V156" s="36"/>
      <c r="W156" s="36"/>
      <c r="X156" s="36"/>
      <c r="Y156" s="36"/>
      <c r="Z156" s="36"/>
      <c r="AA156" s="36"/>
      <c r="AB156" s="36"/>
      <c r="AC156" s="36"/>
      <c r="AD156" s="36"/>
      <c r="AE156" s="36"/>
      <c r="AR156" s="187" t="s">
        <v>174</v>
      </c>
      <c r="AT156" s="187" t="s">
        <v>240</v>
      </c>
      <c r="AU156" s="187" t="s">
        <v>89</v>
      </c>
      <c r="AY156" s="18" t="s">
        <v>142</v>
      </c>
      <c r="BE156" s="188">
        <f>IF(N156="základní",J156,0)</f>
        <v>0</v>
      </c>
      <c r="BF156" s="188">
        <f>IF(N156="snížená",J156,0)</f>
        <v>0</v>
      </c>
      <c r="BG156" s="188">
        <f>IF(N156="zákl. přenesená",J156,0)</f>
        <v>0</v>
      </c>
      <c r="BH156" s="188">
        <f>IF(N156="sníž. přenesená",J156,0)</f>
        <v>0</v>
      </c>
      <c r="BI156" s="188">
        <f>IF(N156="nulová",J156,0)</f>
        <v>0</v>
      </c>
      <c r="BJ156" s="18" t="s">
        <v>21</v>
      </c>
      <c r="BK156" s="188">
        <f>ROUND(I156*H156,2)</f>
        <v>0</v>
      </c>
      <c r="BL156" s="18" t="s">
        <v>161</v>
      </c>
      <c r="BM156" s="187" t="s">
        <v>844</v>
      </c>
    </row>
    <row r="157" spans="1:65" s="12" customFormat="1" ht="22.9" customHeight="1">
      <c r="B157" s="160"/>
      <c r="C157" s="161"/>
      <c r="D157" s="162" t="s">
        <v>79</v>
      </c>
      <c r="E157" s="174" t="s">
        <v>174</v>
      </c>
      <c r="F157" s="174" t="s">
        <v>845</v>
      </c>
      <c r="G157" s="161"/>
      <c r="H157" s="161"/>
      <c r="I157" s="164"/>
      <c r="J157" s="175">
        <f>BK157</f>
        <v>0</v>
      </c>
      <c r="K157" s="161"/>
      <c r="L157" s="166"/>
      <c r="M157" s="167"/>
      <c r="N157" s="168"/>
      <c r="O157" s="168"/>
      <c r="P157" s="169">
        <f>SUM(P158:P159)</f>
        <v>0</v>
      </c>
      <c r="Q157" s="168"/>
      <c r="R157" s="169">
        <f>SUM(R158:R159)</f>
        <v>9.3000000000000005E-4</v>
      </c>
      <c r="S157" s="168"/>
      <c r="T157" s="170">
        <f>SUM(T158:T159)</f>
        <v>0</v>
      </c>
      <c r="AR157" s="171" t="s">
        <v>21</v>
      </c>
      <c r="AT157" s="172" t="s">
        <v>79</v>
      </c>
      <c r="AU157" s="172" t="s">
        <v>21</v>
      </c>
      <c r="AY157" s="171" t="s">
        <v>142</v>
      </c>
      <c r="BK157" s="173">
        <f>SUM(BK158:BK159)</f>
        <v>0</v>
      </c>
    </row>
    <row r="158" spans="1:65" s="2" customFormat="1" ht="14.45" customHeight="1">
      <c r="A158" s="36"/>
      <c r="B158" s="37"/>
      <c r="C158" s="176" t="s">
        <v>322</v>
      </c>
      <c r="D158" s="176" t="s">
        <v>145</v>
      </c>
      <c r="E158" s="177" t="s">
        <v>846</v>
      </c>
      <c r="F158" s="178" t="s">
        <v>847</v>
      </c>
      <c r="G158" s="179" t="s">
        <v>177</v>
      </c>
      <c r="H158" s="180">
        <v>3</v>
      </c>
      <c r="I158" s="181"/>
      <c r="J158" s="182">
        <f>ROUND(I158*H158,2)</f>
        <v>0</v>
      </c>
      <c r="K158" s="178" t="s">
        <v>35</v>
      </c>
      <c r="L158" s="41"/>
      <c r="M158" s="183" t="s">
        <v>35</v>
      </c>
      <c r="N158" s="184" t="s">
        <v>51</v>
      </c>
      <c r="O158" s="66"/>
      <c r="P158" s="185">
        <f>O158*H158</f>
        <v>0</v>
      </c>
      <c r="Q158" s="185">
        <v>3.1E-4</v>
      </c>
      <c r="R158" s="185">
        <f>Q158*H158</f>
        <v>9.3000000000000005E-4</v>
      </c>
      <c r="S158" s="185">
        <v>0</v>
      </c>
      <c r="T158" s="186">
        <f>S158*H158</f>
        <v>0</v>
      </c>
      <c r="U158" s="36"/>
      <c r="V158" s="36"/>
      <c r="W158" s="36"/>
      <c r="X158" s="36"/>
      <c r="Y158" s="36"/>
      <c r="Z158" s="36"/>
      <c r="AA158" s="36"/>
      <c r="AB158" s="36"/>
      <c r="AC158" s="36"/>
      <c r="AD158" s="36"/>
      <c r="AE158" s="36"/>
      <c r="AR158" s="187" t="s">
        <v>161</v>
      </c>
      <c r="AT158" s="187" t="s">
        <v>145</v>
      </c>
      <c r="AU158" s="187" t="s">
        <v>89</v>
      </c>
      <c r="AY158" s="18" t="s">
        <v>142</v>
      </c>
      <c r="BE158" s="188">
        <f>IF(N158="základní",J158,0)</f>
        <v>0</v>
      </c>
      <c r="BF158" s="188">
        <f>IF(N158="snížená",J158,0)</f>
        <v>0</v>
      </c>
      <c r="BG158" s="188">
        <f>IF(N158="zákl. přenesená",J158,0)</f>
        <v>0</v>
      </c>
      <c r="BH158" s="188">
        <f>IF(N158="sníž. přenesená",J158,0)</f>
        <v>0</v>
      </c>
      <c r="BI158" s="188">
        <f>IF(N158="nulová",J158,0)</f>
        <v>0</v>
      </c>
      <c r="BJ158" s="18" t="s">
        <v>21</v>
      </c>
      <c r="BK158" s="188">
        <f>ROUND(I158*H158,2)</f>
        <v>0</v>
      </c>
      <c r="BL158" s="18" t="s">
        <v>161</v>
      </c>
      <c r="BM158" s="187" t="s">
        <v>848</v>
      </c>
    </row>
    <row r="159" spans="1:65" s="2" customFormat="1" ht="58.5">
      <c r="A159" s="36"/>
      <c r="B159" s="37"/>
      <c r="C159" s="38"/>
      <c r="D159" s="196" t="s">
        <v>238</v>
      </c>
      <c r="E159" s="38"/>
      <c r="F159" s="217" t="s">
        <v>849</v>
      </c>
      <c r="G159" s="38"/>
      <c r="H159" s="38"/>
      <c r="I159" s="218"/>
      <c r="J159" s="38"/>
      <c r="K159" s="38"/>
      <c r="L159" s="41"/>
      <c r="M159" s="219"/>
      <c r="N159" s="220"/>
      <c r="O159" s="66"/>
      <c r="P159" s="66"/>
      <c r="Q159" s="66"/>
      <c r="R159" s="66"/>
      <c r="S159" s="66"/>
      <c r="T159" s="67"/>
      <c r="U159" s="36"/>
      <c r="V159" s="36"/>
      <c r="W159" s="36"/>
      <c r="X159" s="36"/>
      <c r="Y159" s="36"/>
      <c r="Z159" s="36"/>
      <c r="AA159" s="36"/>
      <c r="AB159" s="36"/>
      <c r="AC159" s="36"/>
      <c r="AD159" s="36"/>
      <c r="AE159" s="36"/>
      <c r="AT159" s="18" t="s">
        <v>238</v>
      </c>
      <c r="AU159" s="18" t="s">
        <v>89</v>
      </c>
    </row>
    <row r="160" spans="1:65" s="12" customFormat="1" ht="22.9" customHeight="1">
      <c r="B160" s="160"/>
      <c r="C160" s="161"/>
      <c r="D160" s="162" t="s">
        <v>79</v>
      </c>
      <c r="E160" s="174" t="s">
        <v>179</v>
      </c>
      <c r="F160" s="174" t="s">
        <v>334</v>
      </c>
      <c r="G160" s="161"/>
      <c r="H160" s="161"/>
      <c r="I160" s="164"/>
      <c r="J160" s="175">
        <f>BK160</f>
        <v>0</v>
      </c>
      <c r="K160" s="161"/>
      <c r="L160" s="166"/>
      <c r="M160" s="167"/>
      <c r="N160" s="168"/>
      <c r="O160" s="168"/>
      <c r="P160" s="169">
        <f>SUM(P161:P194)</f>
        <v>0</v>
      </c>
      <c r="Q160" s="168"/>
      <c r="R160" s="169">
        <f>SUM(R161:R194)</f>
        <v>0.27852000000000005</v>
      </c>
      <c r="S160" s="168"/>
      <c r="T160" s="170">
        <f>SUM(T161:T194)</f>
        <v>56.004141199999999</v>
      </c>
      <c r="AR160" s="171" t="s">
        <v>21</v>
      </c>
      <c r="AT160" s="172" t="s">
        <v>79</v>
      </c>
      <c r="AU160" s="172" t="s">
        <v>21</v>
      </c>
      <c r="AY160" s="171" t="s">
        <v>142</v>
      </c>
      <c r="BK160" s="173">
        <f>SUM(BK161:BK194)</f>
        <v>0</v>
      </c>
    </row>
    <row r="161" spans="1:65" s="2" customFormat="1" ht="14.45" customHeight="1">
      <c r="A161" s="36"/>
      <c r="B161" s="37"/>
      <c r="C161" s="176" t="s">
        <v>326</v>
      </c>
      <c r="D161" s="176" t="s">
        <v>145</v>
      </c>
      <c r="E161" s="177" t="s">
        <v>850</v>
      </c>
      <c r="F161" s="178" t="s">
        <v>851</v>
      </c>
      <c r="G161" s="179" t="s">
        <v>256</v>
      </c>
      <c r="H161" s="180">
        <v>1200</v>
      </c>
      <c r="I161" s="181"/>
      <c r="J161" s="182">
        <f>ROUND(I161*H161,2)</f>
        <v>0</v>
      </c>
      <c r="K161" s="178" t="s">
        <v>149</v>
      </c>
      <c r="L161" s="41"/>
      <c r="M161" s="183" t="s">
        <v>35</v>
      </c>
      <c r="N161" s="184" t="s">
        <v>51</v>
      </c>
      <c r="O161" s="66"/>
      <c r="P161" s="185">
        <f>O161*H161</f>
        <v>0</v>
      </c>
      <c r="Q161" s="185">
        <v>0</v>
      </c>
      <c r="R161" s="185">
        <f>Q161*H161</f>
        <v>0</v>
      </c>
      <c r="S161" s="185">
        <v>0</v>
      </c>
      <c r="T161" s="186">
        <f>S161*H161</f>
        <v>0</v>
      </c>
      <c r="U161" s="36"/>
      <c r="V161" s="36"/>
      <c r="W161" s="36"/>
      <c r="X161" s="36"/>
      <c r="Y161" s="36"/>
      <c r="Z161" s="36"/>
      <c r="AA161" s="36"/>
      <c r="AB161" s="36"/>
      <c r="AC161" s="36"/>
      <c r="AD161" s="36"/>
      <c r="AE161" s="36"/>
      <c r="AR161" s="187" t="s">
        <v>161</v>
      </c>
      <c r="AT161" s="187" t="s">
        <v>145</v>
      </c>
      <c r="AU161" s="187" t="s">
        <v>89</v>
      </c>
      <c r="AY161" s="18" t="s">
        <v>142</v>
      </c>
      <c r="BE161" s="188">
        <f>IF(N161="základní",J161,0)</f>
        <v>0</v>
      </c>
      <c r="BF161" s="188">
        <f>IF(N161="snížená",J161,0)</f>
        <v>0</v>
      </c>
      <c r="BG161" s="188">
        <f>IF(N161="zákl. přenesená",J161,0)</f>
        <v>0</v>
      </c>
      <c r="BH161" s="188">
        <f>IF(N161="sníž. přenesená",J161,0)</f>
        <v>0</v>
      </c>
      <c r="BI161" s="188">
        <f>IF(N161="nulová",J161,0)</f>
        <v>0</v>
      </c>
      <c r="BJ161" s="18" t="s">
        <v>21</v>
      </c>
      <c r="BK161" s="188">
        <f>ROUND(I161*H161,2)</f>
        <v>0</v>
      </c>
      <c r="BL161" s="18" t="s">
        <v>161</v>
      </c>
      <c r="BM161" s="187" t="s">
        <v>852</v>
      </c>
    </row>
    <row r="162" spans="1:65" s="2" customFormat="1" ht="195">
      <c r="A162" s="36"/>
      <c r="B162" s="37"/>
      <c r="C162" s="38"/>
      <c r="D162" s="196" t="s">
        <v>238</v>
      </c>
      <c r="E162" s="38"/>
      <c r="F162" s="217" t="s">
        <v>853</v>
      </c>
      <c r="G162" s="38"/>
      <c r="H162" s="38"/>
      <c r="I162" s="218"/>
      <c r="J162" s="38"/>
      <c r="K162" s="38"/>
      <c r="L162" s="41"/>
      <c r="M162" s="219"/>
      <c r="N162" s="220"/>
      <c r="O162" s="66"/>
      <c r="P162" s="66"/>
      <c r="Q162" s="66"/>
      <c r="R162" s="66"/>
      <c r="S162" s="66"/>
      <c r="T162" s="67"/>
      <c r="U162" s="36"/>
      <c r="V162" s="36"/>
      <c r="W162" s="36"/>
      <c r="X162" s="36"/>
      <c r="Y162" s="36"/>
      <c r="Z162" s="36"/>
      <c r="AA162" s="36"/>
      <c r="AB162" s="36"/>
      <c r="AC162" s="36"/>
      <c r="AD162" s="36"/>
      <c r="AE162" s="36"/>
      <c r="AT162" s="18" t="s">
        <v>238</v>
      </c>
      <c r="AU162" s="18" t="s">
        <v>89</v>
      </c>
    </row>
    <row r="163" spans="1:65" s="2" customFormat="1" ht="14.45" customHeight="1">
      <c r="A163" s="36"/>
      <c r="B163" s="37"/>
      <c r="C163" s="176" t="s">
        <v>7</v>
      </c>
      <c r="D163" s="176" t="s">
        <v>145</v>
      </c>
      <c r="E163" s="177" t="s">
        <v>854</v>
      </c>
      <c r="F163" s="178" t="s">
        <v>855</v>
      </c>
      <c r="G163" s="179" t="s">
        <v>256</v>
      </c>
      <c r="H163" s="180">
        <v>600</v>
      </c>
      <c r="I163" s="181"/>
      <c r="J163" s="182">
        <f>ROUND(I163*H163,2)</f>
        <v>0</v>
      </c>
      <c r="K163" s="178" t="s">
        <v>149</v>
      </c>
      <c r="L163" s="41"/>
      <c r="M163" s="183" t="s">
        <v>35</v>
      </c>
      <c r="N163" s="184" t="s">
        <v>51</v>
      </c>
      <c r="O163" s="66"/>
      <c r="P163" s="185">
        <f>O163*H163</f>
        <v>0</v>
      </c>
      <c r="Q163" s="185">
        <v>1.0000000000000001E-5</v>
      </c>
      <c r="R163" s="185">
        <f>Q163*H163</f>
        <v>6.0000000000000001E-3</v>
      </c>
      <c r="S163" s="185">
        <v>0</v>
      </c>
      <c r="T163" s="186">
        <f>S163*H163</f>
        <v>0</v>
      </c>
      <c r="U163" s="36"/>
      <c r="V163" s="36"/>
      <c r="W163" s="36"/>
      <c r="X163" s="36"/>
      <c r="Y163" s="36"/>
      <c r="Z163" s="36"/>
      <c r="AA163" s="36"/>
      <c r="AB163" s="36"/>
      <c r="AC163" s="36"/>
      <c r="AD163" s="36"/>
      <c r="AE163" s="36"/>
      <c r="AR163" s="187" t="s">
        <v>161</v>
      </c>
      <c r="AT163" s="187" t="s">
        <v>145</v>
      </c>
      <c r="AU163" s="187" t="s">
        <v>89</v>
      </c>
      <c r="AY163" s="18" t="s">
        <v>142</v>
      </c>
      <c r="BE163" s="188">
        <f>IF(N163="základní",J163,0)</f>
        <v>0</v>
      </c>
      <c r="BF163" s="188">
        <f>IF(N163="snížená",J163,0)</f>
        <v>0</v>
      </c>
      <c r="BG163" s="188">
        <f>IF(N163="zákl. přenesená",J163,0)</f>
        <v>0</v>
      </c>
      <c r="BH163" s="188">
        <f>IF(N163="sníž. přenesená",J163,0)</f>
        <v>0</v>
      </c>
      <c r="BI163" s="188">
        <f>IF(N163="nulová",J163,0)</f>
        <v>0</v>
      </c>
      <c r="BJ163" s="18" t="s">
        <v>21</v>
      </c>
      <c r="BK163" s="188">
        <f>ROUND(I163*H163,2)</f>
        <v>0</v>
      </c>
      <c r="BL163" s="18" t="s">
        <v>161</v>
      </c>
      <c r="BM163" s="187" t="s">
        <v>856</v>
      </c>
    </row>
    <row r="164" spans="1:65" s="2" customFormat="1" ht="195">
      <c r="A164" s="36"/>
      <c r="B164" s="37"/>
      <c r="C164" s="38"/>
      <c r="D164" s="196" t="s">
        <v>238</v>
      </c>
      <c r="E164" s="38"/>
      <c r="F164" s="217" t="s">
        <v>853</v>
      </c>
      <c r="G164" s="38"/>
      <c r="H164" s="38"/>
      <c r="I164" s="218"/>
      <c r="J164" s="38"/>
      <c r="K164" s="38"/>
      <c r="L164" s="41"/>
      <c r="M164" s="219"/>
      <c r="N164" s="220"/>
      <c r="O164" s="66"/>
      <c r="P164" s="66"/>
      <c r="Q164" s="66"/>
      <c r="R164" s="66"/>
      <c r="S164" s="66"/>
      <c r="T164" s="67"/>
      <c r="U164" s="36"/>
      <c r="V164" s="36"/>
      <c r="W164" s="36"/>
      <c r="X164" s="36"/>
      <c r="Y164" s="36"/>
      <c r="Z164" s="36"/>
      <c r="AA164" s="36"/>
      <c r="AB164" s="36"/>
      <c r="AC164" s="36"/>
      <c r="AD164" s="36"/>
      <c r="AE164" s="36"/>
      <c r="AT164" s="18" t="s">
        <v>238</v>
      </c>
      <c r="AU164" s="18" t="s">
        <v>89</v>
      </c>
    </row>
    <row r="165" spans="1:65" s="2" customFormat="1" ht="14.45" customHeight="1">
      <c r="A165" s="36"/>
      <c r="B165" s="37"/>
      <c r="C165" s="176" t="s">
        <v>335</v>
      </c>
      <c r="D165" s="176" t="s">
        <v>145</v>
      </c>
      <c r="E165" s="177" t="s">
        <v>857</v>
      </c>
      <c r="F165" s="178" t="s">
        <v>858</v>
      </c>
      <c r="G165" s="179" t="s">
        <v>177</v>
      </c>
      <c r="H165" s="180">
        <v>14</v>
      </c>
      <c r="I165" s="181"/>
      <c r="J165" s="182">
        <f>ROUND(I165*H165,2)</f>
        <v>0</v>
      </c>
      <c r="K165" s="178" t="s">
        <v>149</v>
      </c>
      <c r="L165" s="41"/>
      <c r="M165" s="183" t="s">
        <v>35</v>
      </c>
      <c r="N165" s="184" t="s">
        <v>51</v>
      </c>
      <c r="O165" s="66"/>
      <c r="P165" s="185">
        <f>O165*H165</f>
        <v>0</v>
      </c>
      <c r="Q165" s="185">
        <v>1.8000000000000001E-4</v>
      </c>
      <c r="R165" s="185">
        <f>Q165*H165</f>
        <v>2.5200000000000001E-3</v>
      </c>
      <c r="S165" s="185">
        <v>0</v>
      </c>
      <c r="T165" s="186">
        <f>S165*H165</f>
        <v>0</v>
      </c>
      <c r="U165" s="36"/>
      <c r="V165" s="36"/>
      <c r="W165" s="36"/>
      <c r="X165" s="36"/>
      <c r="Y165" s="36"/>
      <c r="Z165" s="36"/>
      <c r="AA165" s="36"/>
      <c r="AB165" s="36"/>
      <c r="AC165" s="36"/>
      <c r="AD165" s="36"/>
      <c r="AE165" s="36"/>
      <c r="AR165" s="187" t="s">
        <v>161</v>
      </c>
      <c r="AT165" s="187" t="s">
        <v>145</v>
      </c>
      <c r="AU165" s="187" t="s">
        <v>89</v>
      </c>
      <c r="AY165" s="18" t="s">
        <v>142</v>
      </c>
      <c r="BE165" s="188">
        <f>IF(N165="základní",J165,0)</f>
        <v>0</v>
      </c>
      <c r="BF165" s="188">
        <f>IF(N165="snížená",J165,0)</f>
        <v>0</v>
      </c>
      <c r="BG165" s="188">
        <f>IF(N165="zákl. přenesená",J165,0)</f>
        <v>0</v>
      </c>
      <c r="BH165" s="188">
        <f>IF(N165="sníž. přenesená",J165,0)</f>
        <v>0</v>
      </c>
      <c r="BI165" s="188">
        <f>IF(N165="nulová",J165,0)</f>
        <v>0</v>
      </c>
      <c r="BJ165" s="18" t="s">
        <v>21</v>
      </c>
      <c r="BK165" s="188">
        <f>ROUND(I165*H165,2)</f>
        <v>0</v>
      </c>
      <c r="BL165" s="18" t="s">
        <v>161</v>
      </c>
      <c r="BM165" s="187" t="s">
        <v>859</v>
      </c>
    </row>
    <row r="166" spans="1:65" s="2" customFormat="1" ht="68.25">
      <c r="A166" s="36"/>
      <c r="B166" s="37"/>
      <c r="C166" s="38"/>
      <c r="D166" s="196" t="s">
        <v>238</v>
      </c>
      <c r="E166" s="38"/>
      <c r="F166" s="217" t="s">
        <v>860</v>
      </c>
      <c r="G166" s="38"/>
      <c r="H166" s="38"/>
      <c r="I166" s="218"/>
      <c r="J166" s="38"/>
      <c r="K166" s="38"/>
      <c r="L166" s="41"/>
      <c r="M166" s="219"/>
      <c r="N166" s="220"/>
      <c r="O166" s="66"/>
      <c r="P166" s="66"/>
      <c r="Q166" s="66"/>
      <c r="R166" s="66"/>
      <c r="S166" s="66"/>
      <c r="T166" s="67"/>
      <c r="U166" s="36"/>
      <c r="V166" s="36"/>
      <c r="W166" s="36"/>
      <c r="X166" s="36"/>
      <c r="Y166" s="36"/>
      <c r="Z166" s="36"/>
      <c r="AA166" s="36"/>
      <c r="AB166" s="36"/>
      <c r="AC166" s="36"/>
      <c r="AD166" s="36"/>
      <c r="AE166" s="36"/>
      <c r="AT166" s="18" t="s">
        <v>238</v>
      </c>
      <c r="AU166" s="18" t="s">
        <v>89</v>
      </c>
    </row>
    <row r="167" spans="1:65" s="2" customFormat="1" ht="14.45" customHeight="1">
      <c r="A167" s="36"/>
      <c r="B167" s="37"/>
      <c r="C167" s="221" t="s">
        <v>341</v>
      </c>
      <c r="D167" s="221" t="s">
        <v>240</v>
      </c>
      <c r="E167" s="222" t="s">
        <v>861</v>
      </c>
      <c r="F167" s="223" t="s">
        <v>862</v>
      </c>
      <c r="G167" s="224" t="s">
        <v>177</v>
      </c>
      <c r="H167" s="225">
        <v>12</v>
      </c>
      <c r="I167" s="226"/>
      <c r="J167" s="227">
        <f>ROUND(I167*H167,2)</f>
        <v>0</v>
      </c>
      <c r="K167" s="223" t="s">
        <v>149</v>
      </c>
      <c r="L167" s="228"/>
      <c r="M167" s="229" t="s">
        <v>35</v>
      </c>
      <c r="N167" s="230" t="s">
        <v>51</v>
      </c>
      <c r="O167" s="66"/>
      <c r="P167" s="185">
        <f>O167*H167</f>
        <v>0</v>
      </c>
      <c r="Q167" s="185">
        <v>1.2E-2</v>
      </c>
      <c r="R167" s="185">
        <f>Q167*H167</f>
        <v>0.14400000000000002</v>
      </c>
      <c r="S167" s="185">
        <v>0</v>
      </c>
      <c r="T167" s="186">
        <f>S167*H167</f>
        <v>0</v>
      </c>
      <c r="U167" s="36"/>
      <c r="V167" s="36"/>
      <c r="W167" s="36"/>
      <c r="X167" s="36"/>
      <c r="Y167" s="36"/>
      <c r="Z167" s="36"/>
      <c r="AA167" s="36"/>
      <c r="AB167" s="36"/>
      <c r="AC167" s="36"/>
      <c r="AD167" s="36"/>
      <c r="AE167" s="36"/>
      <c r="AR167" s="187" t="s">
        <v>174</v>
      </c>
      <c r="AT167" s="187" t="s">
        <v>240</v>
      </c>
      <c r="AU167" s="187" t="s">
        <v>89</v>
      </c>
      <c r="AY167" s="18" t="s">
        <v>142</v>
      </c>
      <c r="BE167" s="188">
        <f>IF(N167="základní",J167,0)</f>
        <v>0</v>
      </c>
      <c r="BF167" s="188">
        <f>IF(N167="snížená",J167,0)</f>
        <v>0</v>
      </c>
      <c r="BG167" s="188">
        <f>IF(N167="zákl. přenesená",J167,0)</f>
        <v>0</v>
      </c>
      <c r="BH167" s="188">
        <f>IF(N167="sníž. přenesená",J167,0)</f>
        <v>0</v>
      </c>
      <c r="BI167" s="188">
        <f>IF(N167="nulová",J167,0)</f>
        <v>0</v>
      </c>
      <c r="BJ167" s="18" t="s">
        <v>21</v>
      </c>
      <c r="BK167" s="188">
        <f>ROUND(I167*H167,2)</f>
        <v>0</v>
      </c>
      <c r="BL167" s="18" t="s">
        <v>161</v>
      </c>
      <c r="BM167" s="187" t="s">
        <v>863</v>
      </c>
    </row>
    <row r="168" spans="1:65" s="2" customFormat="1" ht="14.45" customHeight="1">
      <c r="A168" s="36"/>
      <c r="B168" s="37"/>
      <c r="C168" s="221" t="s">
        <v>346</v>
      </c>
      <c r="D168" s="221" t="s">
        <v>240</v>
      </c>
      <c r="E168" s="222" t="s">
        <v>864</v>
      </c>
      <c r="F168" s="223" t="s">
        <v>865</v>
      </c>
      <c r="G168" s="224" t="s">
        <v>177</v>
      </c>
      <c r="H168" s="225">
        <v>12</v>
      </c>
      <c r="I168" s="226"/>
      <c r="J168" s="227">
        <f>ROUND(I168*H168,2)</f>
        <v>0</v>
      </c>
      <c r="K168" s="223" t="s">
        <v>149</v>
      </c>
      <c r="L168" s="228"/>
      <c r="M168" s="229" t="s">
        <v>35</v>
      </c>
      <c r="N168" s="230" t="s">
        <v>51</v>
      </c>
      <c r="O168" s="66"/>
      <c r="P168" s="185">
        <f>O168*H168</f>
        <v>0</v>
      </c>
      <c r="Q168" s="185">
        <v>4.0000000000000001E-3</v>
      </c>
      <c r="R168" s="185">
        <f>Q168*H168</f>
        <v>4.8000000000000001E-2</v>
      </c>
      <c r="S168" s="185">
        <v>0</v>
      </c>
      <c r="T168" s="186">
        <f>S168*H168</f>
        <v>0</v>
      </c>
      <c r="U168" s="36"/>
      <c r="V168" s="36"/>
      <c r="W168" s="36"/>
      <c r="X168" s="36"/>
      <c r="Y168" s="36"/>
      <c r="Z168" s="36"/>
      <c r="AA168" s="36"/>
      <c r="AB168" s="36"/>
      <c r="AC168" s="36"/>
      <c r="AD168" s="36"/>
      <c r="AE168" s="36"/>
      <c r="AR168" s="187" t="s">
        <v>174</v>
      </c>
      <c r="AT168" s="187" t="s">
        <v>240</v>
      </c>
      <c r="AU168" s="187" t="s">
        <v>89</v>
      </c>
      <c r="AY168" s="18" t="s">
        <v>142</v>
      </c>
      <c r="BE168" s="188">
        <f>IF(N168="základní",J168,0)</f>
        <v>0</v>
      </c>
      <c r="BF168" s="188">
        <f>IF(N168="snížená",J168,0)</f>
        <v>0</v>
      </c>
      <c r="BG168" s="188">
        <f>IF(N168="zákl. přenesená",J168,0)</f>
        <v>0</v>
      </c>
      <c r="BH168" s="188">
        <f>IF(N168="sníž. přenesená",J168,0)</f>
        <v>0</v>
      </c>
      <c r="BI168" s="188">
        <f>IF(N168="nulová",J168,0)</f>
        <v>0</v>
      </c>
      <c r="BJ168" s="18" t="s">
        <v>21</v>
      </c>
      <c r="BK168" s="188">
        <f>ROUND(I168*H168,2)</f>
        <v>0</v>
      </c>
      <c r="BL168" s="18" t="s">
        <v>161</v>
      </c>
      <c r="BM168" s="187" t="s">
        <v>866</v>
      </c>
    </row>
    <row r="169" spans="1:65" s="2" customFormat="1" ht="14.45" customHeight="1">
      <c r="A169" s="36"/>
      <c r="B169" s="37"/>
      <c r="C169" s="221" t="s">
        <v>351</v>
      </c>
      <c r="D169" s="221" t="s">
        <v>240</v>
      </c>
      <c r="E169" s="222" t="s">
        <v>867</v>
      </c>
      <c r="F169" s="223" t="s">
        <v>868</v>
      </c>
      <c r="G169" s="224" t="s">
        <v>177</v>
      </c>
      <c r="H169" s="225">
        <v>2</v>
      </c>
      <c r="I169" s="226"/>
      <c r="J169" s="227">
        <f>ROUND(I169*H169,2)</f>
        <v>0</v>
      </c>
      <c r="K169" s="223" t="s">
        <v>149</v>
      </c>
      <c r="L169" s="228"/>
      <c r="M169" s="229" t="s">
        <v>35</v>
      </c>
      <c r="N169" s="230" t="s">
        <v>51</v>
      </c>
      <c r="O169" s="66"/>
      <c r="P169" s="185">
        <f>O169*H169</f>
        <v>0</v>
      </c>
      <c r="Q169" s="185">
        <v>1.0999999999999999E-2</v>
      </c>
      <c r="R169" s="185">
        <f>Q169*H169</f>
        <v>2.1999999999999999E-2</v>
      </c>
      <c r="S169" s="185">
        <v>0</v>
      </c>
      <c r="T169" s="186">
        <f>S169*H169</f>
        <v>0</v>
      </c>
      <c r="U169" s="36"/>
      <c r="V169" s="36"/>
      <c r="W169" s="36"/>
      <c r="X169" s="36"/>
      <c r="Y169" s="36"/>
      <c r="Z169" s="36"/>
      <c r="AA169" s="36"/>
      <c r="AB169" s="36"/>
      <c r="AC169" s="36"/>
      <c r="AD169" s="36"/>
      <c r="AE169" s="36"/>
      <c r="AR169" s="187" t="s">
        <v>174</v>
      </c>
      <c r="AT169" s="187" t="s">
        <v>240</v>
      </c>
      <c r="AU169" s="187" t="s">
        <v>89</v>
      </c>
      <c r="AY169" s="18" t="s">
        <v>142</v>
      </c>
      <c r="BE169" s="188">
        <f>IF(N169="základní",J169,0)</f>
        <v>0</v>
      </c>
      <c r="BF169" s="188">
        <f>IF(N169="snížená",J169,0)</f>
        <v>0</v>
      </c>
      <c r="BG169" s="188">
        <f>IF(N169="zákl. přenesená",J169,0)</f>
        <v>0</v>
      </c>
      <c r="BH169" s="188">
        <f>IF(N169="sníž. přenesená",J169,0)</f>
        <v>0</v>
      </c>
      <c r="BI169" s="188">
        <f>IF(N169="nulová",J169,0)</f>
        <v>0</v>
      </c>
      <c r="BJ169" s="18" t="s">
        <v>21</v>
      </c>
      <c r="BK169" s="188">
        <f>ROUND(I169*H169,2)</f>
        <v>0</v>
      </c>
      <c r="BL169" s="18" t="s">
        <v>161</v>
      </c>
      <c r="BM169" s="187" t="s">
        <v>869</v>
      </c>
    </row>
    <row r="170" spans="1:65" s="2" customFormat="1" ht="14.45" customHeight="1">
      <c r="A170" s="36"/>
      <c r="B170" s="37"/>
      <c r="C170" s="221" t="s">
        <v>356</v>
      </c>
      <c r="D170" s="221" t="s">
        <v>240</v>
      </c>
      <c r="E170" s="222" t="s">
        <v>870</v>
      </c>
      <c r="F170" s="223" t="s">
        <v>871</v>
      </c>
      <c r="G170" s="224" t="s">
        <v>177</v>
      </c>
      <c r="H170" s="225">
        <v>14</v>
      </c>
      <c r="I170" s="226"/>
      <c r="J170" s="227">
        <f>ROUND(I170*H170,2)</f>
        <v>0</v>
      </c>
      <c r="K170" s="223" t="s">
        <v>149</v>
      </c>
      <c r="L170" s="228"/>
      <c r="M170" s="229" t="s">
        <v>35</v>
      </c>
      <c r="N170" s="230" t="s">
        <v>51</v>
      </c>
      <c r="O170" s="66"/>
      <c r="P170" s="185">
        <f>O170*H170</f>
        <v>0</v>
      </c>
      <c r="Q170" s="185">
        <v>4.0000000000000001E-3</v>
      </c>
      <c r="R170" s="185">
        <f>Q170*H170</f>
        <v>5.6000000000000001E-2</v>
      </c>
      <c r="S170" s="185">
        <v>0</v>
      </c>
      <c r="T170" s="186">
        <f>S170*H170</f>
        <v>0</v>
      </c>
      <c r="U170" s="36"/>
      <c r="V170" s="36"/>
      <c r="W170" s="36"/>
      <c r="X170" s="36"/>
      <c r="Y170" s="36"/>
      <c r="Z170" s="36"/>
      <c r="AA170" s="36"/>
      <c r="AB170" s="36"/>
      <c r="AC170" s="36"/>
      <c r="AD170" s="36"/>
      <c r="AE170" s="36"/>
      <c r="AR170" s="187" t="s">
        <v>174</v>
      </c>
      <c r="AT170" s="187" t="s">
        <v>240</v>
      </c>
      <c r="AU170" s="187" t="s">
        <v>89</v>
      </c>
      <c r="AY170" s="18" t="s">
        <v>142</v>
      </c>
      <c r="BE170" s="188">
        <f>IF(N170="základní",J170,0)</f>
        <v>0</v>
      </c>
      <c r="BF170" s="188">
        <f>IF(N170="snížená",J170,0)</f>
        <v>0</v>
      </c>
      <c r="BG170" s="188">
        <f>IF(N170="zákl. přenesená",J170,0)</f>
        <v>0</v>
      </c>
      <c r="BH170" s="188">
        <f>IF(N170="sníž. přenesená",J170,0)</f>
        <v>0</v>
      </c>
      <c r="BI170" s="188">
        <f>IF(N170="nulová",J170,0)</f>
        <v>0</v>
      </c>
      <c r="BJ170" s="18" t="s">
        <v>21</v>
      </c>
      <c r="BK170" s="188">
        <f>ROUND(I170*H170,2)</f>
        <v>0</v>
      </c>
      <c r="BL170" s="18" t="s">
        <v>161</v>
      </c>
      <c r="BM170" s="187" t="s">
        <v>872</v>
      </c>
    </row>
    <row r="171" spans="1:65" s="2" customFormat="1" ht="24.2" customHeight="1">
      <c r="A171" s="36"/>
      <c r="B171" s="37"/>
      <c r="C171" s="176" t="s">
        <v>361</v>
      </c>
      <c r="D171" s="176" t="s">
        <v>145</v>
      </c>
      <c r="E171" s="177" t="s">
        <v>873</v>
      </c>
      <c r="F171" s="178" t="s">
        <v>874</v>
      </c>
      <c r="G171" s="179" t="s">
        <v>256</v>
      </c>
      <c r="H171" s="180">
        <v>131.65299999999999</v>
      </c>
      <c r="I171" s="181"/>
      <c r="J171" s="182">
        <f>ROUND(I171*H171,2)</f>
        <v>0</v>
      </c>
      <c r="K171" s="178" t="s">
        <v>149</v>
      </c>
      <c r="L171" s="41"/>
      <c r="M171" s="183" t="s">
        <v>35</v>
      </c>
      <c r="N171" s="184" t="s">
        <v>51</v>
      </c>
      <c r="O171" s="66"/>
      <c r="P171" s="185">
        <f>O171*H171</f>
        <v>0</v>
      </c>
      <c r="Q171" s="185">
        <v>0</v>
      </c>
      <c r="R171" s="185">
        <f>Q171*H171</f>
        <v>0</v>
      </c>
      <c r="S171" s="185">
        <v>0.26100000000000001</v>
      </c>
      <c r="T171" s="186">
        <f>S171*H171</f>
        <v>34.361432999999998</v>
      </c>
      <c r="U171" s="36"/>
      <c r="V171" s="36"/>
      <c r="W171" s="36"/>
      <c r="X171" s="36"/>
      <c r="Y171" s="36"/>
      <c r="Z171" s="36"/>
      <c r="AA171" s="36"/>
      <c r="AB171" s="36"/>
      <c r="AC171" s="36"/>
      <c r="AD171" s="36"/>
      <c r="AE171" s="36"/>
      <c r="AR171" s="187" t="s">
        <v>161</v>
      </c>
      <c r="AT171" s="187" t="s">
        <v>145</v>
      </c>
      <c r="AU171" s="187" t="s">
        <v>89</v>
      </c>
      <c r="AY171" s="18" t="s">
        <v>142</v>
      </c>
      <c r="BE171" s="188">
        <f>IF(N171="základní",J171,0)</f>
        <v>0</v>
      </c>
      <c r="BF171" s="188">
        <f>IF(N171="snížená",J171,0)</f>
        <v>0</v>
      </c>
      <c r="BG171" s="188">
        <f>IF(N171="zákl. přenesená",J171,0)</f>
        <v>0</v>
      </c>
      <c r="BH171" s="188">
        <f>IF(N171="sníž. přenesená",J171,0)</f>
        <v>0</v>
      </c>
      <c r="BI171" s="188">
        <f>IF(N171="nulová",J171,0)</f>
        <v>0</v>
      </c>
      <c r="BJ171" s="18" t="s">
        <v>21</v>
      </c>
      <c r="BK171" s="188">
        <f>ROUND(I171*H171,2)</f>
        <v>0</v>
      </c>
      <c r="BL171" s="18" t="s">
        <v>161</v>
      </c>
      <c r="BM171" s="187" t="s">
        <v>875</v>
      </c>
    </row>
    <row r="172" spans="1:65" s="13" customFormat="1" ht="11.25">
      <c r="B172" s="194"/>
      <c r="C172" s="195"/>
      <c r="D172" s="196" t="s">
        <v>231</v>
      </c>
      <c r="E172" s="197" t="s">
        <v>35</v>
      </c>
      <c r="F172" s="198" t="s">
        <v>876</v>
      </c>
      <c r="G172" s="195"/>
      <c r="H172" s="199">
        <v>59.472999999999999</v>
      </c>
      <c r="I172" s="200"/>
      <c r="J172" s="195"/>
      <c r="K172" s="195"/>
      <c r="L172" s="201"/>
      <c r="M172" s="202"/>
      <c r="N172" s="203"/>
      <c r="O172" s="203"/>
      <c r="P172" s="203"/>
      <c r="Q172" s="203"/>
      <c r="R172" s="203"/>
      <c r="S172" s="203"/>
      <c r="T172" s="204"/>
      <c r="AT172" s="205" t="s">
        <v>231</v>
      </c>
      <c r="AU172" s="205" t="s">
        <v>89</v>
      </c>
      <c r="AV172" s="13" t="s">
        <v>89</v>
      </c>
      <c r="AW172" s="13" t="s">
        <v>40</v>
      </c>
      <c r="AX172" s="13" t="s">
        <v>80</v>
      </c>
      <c r="AY172" s="205" t="s">
        <v>142</v>
      </c>
    </row>
    <row r="173" spans="1:65" s="15" customFormat="1" ht="11.25">
      <c r="B173" s="231"/>
      <c r="C173" s="232"/>
      <c r="D173" s="196" t="s">
        <v>231</v>
      </c>
      <c r="E173" s="233" t="s">
        <v>35</v>
      </c>
      <c r="F173" s="234" t="s">
        <v>395</v>
      </c>
      <c r="G173" s="232"/>
      <c r="H173" s="233" t="s">
        <v>35</v>
      </c>
      <c r="I173" s="235"/>
      <c r="J173" s="232"/>
      <c r="K173" s="232"/>
      <c r="L173" s="236"/>
      <c r="M173" s="237"/>
      <c r="N173" s="238"/>
      <c r="O173" s="238"/>
      <c r="P173" s="238"/>
      <c r="Q173" s="238"/>
      <c r="R173" s="238"/>
      <c r="S173" s="238"/>
      <c r="T173" s="239"/>
      <c r="AT173" s="240" t="s">
        <v>231</v>
      </c>
      <c r="AU173" s="240" t="s">
        <v>89</v>
      </c>
      <c r="AV173" s="15" t="s">
        <v>21</v>
      </c>
      <c r="AW173" s="15" t="s">
        <v>40</v>
      </c>
      <c r="AX173" s="15" t="s">
        <v>80</v>
      </c>
      <c r="AY173" s="240" t="s">
        <v>142</v>
      </c>
    </row>
    <row r="174" spans="1:65" s="13" customFormat="1" ht="11.25">
      <c r="B174" s="194"/>
      <c r="C174" s="195"/>
      <c r="D174" s="196" t="s">
        <v>231</v>
      </c>
      <c r="E174" s="197" t="s">
        <v>35</v>
      </c>
      <c r="F174" s="198" t="s">
        <v>877</v>
      </c>
      <c r="G174" s="195"/>
      <c r="H174" s="199">
        <v>72.180000000000007</v>
      </c>
      <c r="I174" s="200"/>
      <c r="J174" s="195"/>
      <c r="K174" s="195"/>
      <c r="L174" s="201"/>
      <c r="M174" s="202"/>
      <c r="N174" s="203"/>
      <c r="O174" s="203"/>
      <c r="P174" s="203"/>
      <c r="Q174" s="203"/>
      <c r="R174" s="203"/>
      <c r="S174" s="203"/>
      <c r="T174" s="204"/>
      <c r="AT174" s="205" t="s">
        <v>231</v>
      </c>
      <c r="AU174" s="205" t="s">
        <v>89</v>
      </c>
      <c r="AV174" s="13" t="s">
        <v>89</v>
      </c>
      <c r="AW174" s="13" t="s">
        <v>40</v>
      </c>
      <c r="AX174" s="13" t="s">
        <v>80</v>
      </c>
      <c r="AY174" s="205" t="s">
        <v>142</v>
      </c>
    </row>
    <row r="175" spans="1:65" s="14" customFormat="1" ht="11.25">
      <c r="B175" s="206"/>
      <c r="C175" s="207"/>
      <c r="D175" s="196" t="s">
        <v>231</v>
      </c>
      <c r="E175" s="208" t="s">
        <v>35</v>
      </c>
      <c r="F175" s="209" t="s">
        <v>233</v>
      </c>
      <c r="G175" s="207"/>
      <c r="H175" s="210">
        <v>131.65299999999999</v>
      </c>
      <c r="I175" s="211"/>
      <c r="J175" s="207"/>
      <c r="K175" s="207"/>
      <c r="L175" s="212"/>
      <c r="M175" s="213"/>
      <c r="N175" s="214"/>
      <c r="O175" s="214"/>
      <c r="P175" s="214"/>
      <c r="Q175" s="214"/>
      <c r="R175" s="214"/>
      <c r="S175" s="214"/>
      <c r="T175" s="215"/>
      <c r="AT175" s="216" t="s">
        <v>231</v>
      </c>
      <c r="AU175" s="216" t="s">
        <v>89</v>
      </c>
      <c r="AV175" s="14" t="s">
        <v>161</v>
      </c>
      <c r="AW175" s="14" t="s">
        <v>40</v>
      </c>
      <c r="AX175" s="14" t="s">
        <v>21</v>
      </c>
      <c r="AY175" s="216" t="s">
        <v>142</v>
      </c>
    </row>
    <row r="176" spans="1:65" s="2" customFormat="1" ht="24.2" customHeight="1">
      <c r="A176" s="36"/>
      <c r="B176" s="37"/>
      <c r="C176" s="176" t="s">
        <v>365</v>
      </c>
      <c r="D176" s="176" t="s">
        <v>145</v>
      </c>
      <c r="E176" s="177" t="s">
        <v>878</v>
      </c>
      <c r="F176" s="178" t="s">
        <v>879</v>
      </c>
      <c r="G176" s="179" t="s">
        <v>148</v>
      </c>
      <c r="H176" s="180">
        <v>1</v>
      </c>
      <c r="I176" s="181"/>
      <c r="J176" s="182">
        <f>ROUND(I176*H176,2)</f>
        <v>0</v>
      </c>
      <c r="K176" s="178" t="s">
        <v>35</v>
      </c>
      <c r="L176" s="41"/>
      <c r="M176" s="183" t="s">
        <v>35</v>
      </c>
      <c r="N176" s="184" t="s">
        <v>51</v>
      </c>
      <c r="O176" s="66"/>
      <c r="P176" s="185">
        <f>O176*H176</f>
        <v>0</v>
      </c>
      <c r="Q176" s="185">
        <v>0</v>
      </c>
      <c r="R176" s="185">
        <f>Q176*H176</f>
        <v>0</v>
      </c>
      <c r="S176" s="185">
        <v>0.113</v>
      </c>
      <c r="T176" s="186">
        <f>S176*H176</f>
        <v>0.113</v>
      </c>
      <c r="U176" s="36"/>
      <c r="V176" s="36"/>
      <c r="W176" s="36"/>
      <c r="X176" s="36"/>
      <c r="Y176" s="36"/>
      <c r="Z176" s="36"/>
      <c r="AA176" s="36"/>
      <c r="AB176" s="36"/>
      <c r="AC176" s="36"/>
      <c r="AD176" s="36"/>
      <c r="AE176" s="36"/>
      <c r="AR176" s="187" t="s">
        <v>161</v>
      </c>
      <c r="AT176" s="187" t="s">
        <v>145</v>
      </c>
      <c r="AU176" s="187" t="s">
        <v>89</v>
      </c>
      <c r="AY176" s="18" t="s">
        <v>142</v>
      </c>
      <c r="BE176" s="188">
        <f>IF(N176="základní",J176,0)</f>
        <v>0</v>
      </c>
      <c r="BF176" s="188">
        <f>IF(N176="snížená",J176,0)</f>
        <v>0</v>
      </c>
      <c r="BG176" s="188">
        <f>IF(N176="zákl. přenesená",J176,0)</f>
        <v>0</v>
      </c>
      <c r="BH176" s="188">
        <f>IF(N176="sníž. přenesená",J176,0)</f>
        <v>0</v>
      </c>
      <c r="BI176" s="188">
        <f>IF(N176="nulová",J176,0)</f>
        <v>0</v>
      </c>
      <c r="BJ176" s="18" t="s">
        <v>21</v>
      </c>
      <c r="BK176" s="188">
        <f>ROUND(I176*H176,2)</f>
        <v>0</v>
      </c>
      <c r="BL176" s="18" t="s">
        <v>161</v>
      </c>
      <c r="BM176" s="187" t="s">
        <v>880</v>
      </c>
    </row>
    <row r="177" spans="1:65" s="2" customFormat="1" ht="14.45" customHeight="1">
      <c r="A177" s="36"/>
      <c r="B177" s="37"/>
      <c r="C177" s="176" t="s">
        <v>370</v>
      </c>
      <c r="D177" s="176" t="s">
        <v>145</v>
      </c>
      <c r="E177" s="177" t="s">
        <v>881</v>
      </c>
      <c r="F177" s="178" t="s">
        <v>882</v>
      </c>
      <c r="G177" s="179" t="s">
        <v>294</v>
      </c>
      <c r="H177" s="180">
        <v>14.2</v>
      </c>
      <c r="I177" s="181"/>
      <c r="J177" s="182">
        <f>ROUND(I177*H177,2)</f>
        <v>0</v>
      </c>
      <c r="K177" s="178" t="s">
        <v>149</v>
      </c>
      <c r="L177" s="41"/>
      <c r="M177" s="183" t="s">
        <v>35</v>
      </c>
      <c r="N177" s="184" t="s">
        <v>51</v>
      </c>
      <c r="O177" s="66"/>
      <c r="P177" s="185">
        <f>O177*H177</f>
        <v>0</v>
      </c>
      <c r="Q177" s="185">
        <v>0</v>
      </c>
      <c r="R177" s="185">
        <f>Q177*H177</f>
        <v>0</v>
      </c>
      <c r="S177" s="185">
        <v>0.03</v>
      </c>
      <c r="T177" s="186">
        <f>S177*H177</f>
        <v>0.42599999999999999</v>
      </c>
      <c r="U177" s="36"/>
      <c r="V177" s="36"/>
      <c r="W177" s="36"/>
      <c r="X177" s="36"/>
      <c r="Y177" s="36"/>
      <c r="Z177" s="36"/>
      <c r="AA177" s="36"/>
      <c r="AB177" s="36"/>
      <c r="AC177" s="36"/>
      <c r="AD177" s="36"/>
      <c r="AE177" s="36"/>
      <c r="AR177" s="187" t="s">
        <v>161</v>
      </c>
      <c r="AT177" s="187" t="s">
        <v>145</v>
      </c>
      <c r="AU177" s="187" t="s">
        <v>89</v>
      </c>
      <c r="AY177" s="18" t="s">
        <v>142</v>
      </c>
      <c r="BE177" s="188">
        <f>IF(N177="základní",J177,0)</f>
        <v>0</v>
      </c>
      <c r="BF177" s="188">
        <f>IF(N177="snížená",J177,0)</f>
        <v>0</v>
      </c>
      <c r="BG177" s="188">
        <f>IF(N177="zákl. přenesená",J177,0)</f>
        <v>0</v>
      </c>
      <c r="BH177" s="188">
        <f>IF(N177="sníž. přenesená",J177,0)</f>
        <v>0</v>
      </c>
      <c r="BI177" s="188">
        <f>IF(N177="nulová",J177,0)</f>
        <v>0</v>
      </c>
      <c r="BJ177" s="18" t="s">
        <v>21</v>
      </c>
      <c r="BK177" s="188">
        <f>ROUND(I177*H177,2)</f>
        <v>0</v>
      </c>
      <c r="BL177" s="18" t="s">
        <v>161</v>
      </c>
      <c r="BM177" s="187" t="s">
        <v>883</v>
      </c>
    </row>
    <row r="178" spans="1:65" s="2" customFormat="1" ht="24.2" customHeight="1">
      <c r="A178" s="36"/>
      <c r="B178" s="37"/>
      <c r="C178" s="176" t="s">
        <v>376</v>
      </c>
      <c r="D178" s="176" t="s">
        <v>145</v>
      </c>
      <c r="E178" s="177" t="s">
        <v>884</v>
      </c>
      <c r="F178" s="178" t="s">
        <v>885</v>
      </c>
      <c r="G178" s="179" t="s">
        <v>228</v>
      </c>
      <c r="H178" s="180">
        <v>8</v>
      </c>
      <c r="I178" s="181"/>
      <c r="J178" s="182">
        <f>ROUND(I178*H178,2)</f>
        <v>0</v>
      </c>
      <c r="K178" s="178" t="s">
        <v>149</v>
      </c>
      <c r="L178" s="41"/>
      <c r="M178" s="183" t="s">
        <v>35</v>
      </c>
      <c r="N178" s="184" t="s">
        <v>51</v>
      </c>
      <c r="O178" s="66"/>
      <c r="P178" s="185">
        <f>O178*H178</f>
        <v>0</v>
      </c>
      <c r="Q178" s="185">
        <v>0</v>
      </c>
      <c r="R178" s="185">
        <f>Q178*H178</f>
        <v>0</v>
      </c>
      <c r="S178" s="185">
        <v>1.8</v>
      </c>
      <c r="T178" s="186">
        <f>S178*H178</f>
        <v>14.4</v>
      </c>
      <c r="U178" s="36"/>
      <c r="V178" s="36"/>
      <c r="W178" s="36"/>
      <c r="X178" s="36"/>
      <c r="Y178" s="36"/>
      <c r="Z178" s="36"/>
      <c r="AA178" s="36"/>
      <c r="AB178" s="36"/>
      <c r="AC178" s="36"/>
      <c r="AD178" s="36"/>
      <c r="AE178" s="36"/>
      <c r="AR178" s="187" t="s">
        <v>161</v>
      </c>
      <c r="AT178" s="187" t="s">
        <v>145</v>
      </c>
      <c r="AU178" s="187" t="s">
        <v>89</v>
      </c>
      <c r="AY178" s="18" t="s">
        <v>142</v>
      </c>
      <c r="BE178" s="188">
        <f>IF(N178="základní",J178,0)</f>
        <v>0</v>
      </c>
      <c r="BF178" s="188">
        <f>IF(N178="snížená",J178,0)</f>
        <v>0</v>
      </c>
      <c r="BG178" s="188">
        <f>IF(N178="zákl. přenesená",J178,0)</f>
        <v>0</v>
      </c>
      <c r="BH178" s="188">
        <f>IF(N178="sníž. přenesená",J178,0)</f>
        <v>0</v>
      </c>
      <c r="BI178" s="188">
        <f>IF(N178="nulová",J178,0)</f>
        <v>0</v>
      </c>
      <c r="BJ178" s="18" t="s">
        <v>21</v>
      </c>
      <c r="BK178" s="188">
        <f>ROUND(I178*H178,2)</f>
        <v>0</v>
      </c>
      <c r="BL178" s="18" t="s">
        <v>161</v>
      </c>
      <c r="BM178" s="187" t="s">
        <v>886</v>
      </c>
    </row>
    <row r="179" spans="1:65" s="13" customFormat="1" ht="11.25">
      <c r="B179" s="194"/>
      <c r="C179" s="195"/>
      <c r="D179" s="196" t="s">
        <v>231</v>
      </c>
      <c r="E179" s="197" t="s">
        <v>35</v>
      </c>
      <c r="F179" s="198" t="s">
        <v>887</v>
      </c>
      <c r="G179" s="195"/>
      <c r="H179" s="199">
        <v>8</v>
      </c>
      <c r="I179" s="200"/>
      <c r="J179" s="195"/>
      <c r="K179" s="195"/>
      <c r="L179" s="201"/>
      <c r="M179" s="202"/>
      <c r="N179" s="203"/>
      <c r="O179" s="203"/>
      <c r="P179" s="203"/>
      <c r="Q179" s="203"/>
      <c r="R179" s="203"/>
      <c r="S179" s="203"/>
      <c r="T179" s="204"/>
      <c r="AT179" s="205" t="s">
        <v>231</v>
      </c>
      <c r="AU179" s="205" t="s">
        <v>89</v>
      </c>
      <c r="AV179" s="13" t="s">
        <v>89</v>
      </c>
      <c r="AW179" s="13" t="s">
        <v>40</v>
      </c>
      <c r="AX179" s="13" t="s">
        <v>80</v>
      </c>
      <c r="AY179" s="205" t="s">
        <v>142</v>
      </c>
    </row>
    <row r="180" spans="1:65" s="14" customFormat="1" ht="11.25">
      <c r="B180" s="206"/>
      <c r="C180" s="207"/>
      <c r="D180" s="196" t="s">
        <v>231</v>
      </c>
      <c r="E180" s="208" t="s">
        <v>35</v>
      </c>
      <c r="F180" s="209" t="s">
        <v>233</v>
      </c>
      <c r="G180" s="207"/>
      <c r="H180" s="210">
        <v>8</v>
      </c>
      <c r="I180" s="211"/>
      <c r="J180" s="207"/>
      <c r="K180" s="207"/>
      <c r="L180" s="212"/>
      <c r="M180" s="213"/>
      <c r="N180" s="214"/>
      <c r="O180" s="214"/>
      <c r="P180" s="214"/>
      <c r="Q180" s="214"/>
      <c r="R180" s="214"/>
      <c r="S180" s="214"/>
      <c r="T180" s="215"/>
      <c r="AT180" s="216" t="s">
        <v>231</v>
      </c>
      <c r="AU180" s="216" t="s">
        <v>89</v>
      </c>
      <c r="AV180" s="14" t="s">
        <v>161</v>
      </c>
      <c r="AW180" s="14" t="s">
        <v>40</v>
      </c>
      <c r="AX180" s="14" t="s">
        <v>21</v>
      </c>
      <c r="AY180" s="216" t="s">
        <v>142</v>
      </c>
    </row>
    <row r="181" spans="1:65" s="2" customFormat="1" ht="24.2" customHeight="1">
      <c r="A181" s="36"/>
      <c r="B181" s="37"/>
      <c r="C181" s="176" t="s">
        <v>381</v>
      </c>
      <c r="D181" s="176" t="s">
        <v>145</v>
      </c>
      <c r="E181" s="177" t="s">
        <v>392</v>
      </c>
      <c r="F181" s="178" t="s">
        <v>393</v>
      </c>
      <c r="G181" s="179" t="s">
        <v>228</v>
      </c>
      <c r="H181" s="180">
        <v>1.5149999999999999</v>
      </c>
      <c r="I181" s="181"/>
      <c r="J181" s="182">
        <f>ROUND(I181*H181,2)</f>
        <v>0</v>
      </c>
      <c r="K181" s="178" t="s">
        <v>149</v>
      </c>
      <c r="L181" s="41"/>
      <c r="M181" s="183" t="s">
        <v>35</v>
      </c>
      <c r="N181" s="184" t="s">
        <v>51</v>
      </c>
      <c r="O181" s="66"/>
      <c r="P181" s="185">
        <f>O181*H181</f>
        <v>0</v>
      </c>
      <c r="Q181" s="185">
        <v>0</v>
      </c>
      <c r="R181" s="185">
        <f>Q181*H181</f>
        <v>0</v>
      </c>
      <c r="S181" s="185">
        <v>1.8</v>
      </c>
      <c r="T181" s="186">
        <f>S181*H181</f>
        <v>2.7269999999999999</v>
      </c>
      <c r="U181" s="36"/>
      <c r="V181" s="36"/>
      <c r="W181" s="36"/>
      <c r="X181" s="36"/>
      <c r="Y181" s="36"/>
      <c r="Z181" s="36"/>
      <c r="AA181" s="36"/>
      <c r="AB181" s="36"/>
      <c r="AC181" s="36"/>
      <c r="AD181" s="36"/>
      <c r="AE181" s="36"/>
      <c r="AR181" s="187" t="s">
        <v>161</v>
      </c>
      <c r="AT181" s="187" t="s">
        <v>145</v>
      </c>
      <c r="AU181" s="187" t="s">
        <v>89</v>
      </c>
      <c r="AY181" s="18" t="s">
        <v>142</v>
      </c>
      <c r="BE181" s="188">
        <f>IF(N181="základní",J181,0)</f>
        <v>0</v>
      </c>
      <c r="BF181" s="188">
        <f>IF(N181="snížená",J181,0)</f>
        <v>0</v>
      </c>
      <c r="BG181" s="188">
        <f>IF(N181="zákl. přenesená",J181,0)</f>
        <v>0</v>
      </c>
      <c r="BH181" s="188">
        <f>IF(N181="sníž. přenesená",J181,0)</f>
        <v>0</v>
      </c>
      <c r="BI181" s="188">
        <f>IF(N181="nulová",J181,0)</f>
        <v>0</v>
      </c>
      <c r="BJ181" s="18" t="s">
        <v>21</v>
      </c>
      <c r="BK181" s="188">
        <f>ROUND(I181*H181,2)</f>
        <v>0</v>
      </c>
      <c r="BL181" s="18" t="s">
        <v>161</v>
      </c>
      <c r="BM181" s="187" t="s">
        <v>888</v>
      </c>
    </row>
    <row r="182" spans="1:65" s="13" customFormat="1" ht="11.25">
      <c r="B182" s="194"/>
      <c r="C182" s="195"/>
      <c r="D182" s="196" t="s">
        <v>231</v>
      </c>
      <c r="E182" s="197" t="s">
        <v>35</v>
      </c>
      <c r="F182" s="198" t="s">
        <v>889</v>
      </c>
      <c r="G182" s="195"/>
      <c r="H182" s="199">
        <v>1.5149999999999999</v>
      </c>
      <c r="I182" s="200"/>
      <c r="J182" s="195"/>
      <c r="K182" s="195"/>
      <c r="L182" s="201"/>
      <c r="M182" s="202"/>
      <c r="N182" s="203"/>
      <c r="O182" s="203"/>
      <c r="P182" s="203"/>
      <c r="Q182" s="203"/>
      <c r="R182" s="203"/>
      <c r="S182" s="203"/>
      <c r="T182" s="204"/>
      <c r="AT182" s="205" t="s">
        <v>231</v>
      </c>
      <c r="AU182" s="205" t="s">
        <v>89</v>
      </c>
      <c r="AV182" s="13" t="s">
        <v>89</v>
      </c>
      <c r="AW182" s="13" t="s">
        <v>40</v>
      </c>
      <c r="AX182" s="13" t="s">
        <v>21</v>
      </c>
      <c r="AY182" s="205" t="s">
        <v>142</v>
      </c>
    </row>
    <row r="183" spans="1:65" s="2" customFormat="1" ht="24.2" customHeight="1">
      <c r="A183" s="36"/>
      <c r="B183" s="37"/>
      <c r="C183" s="176" t="s">
        <v>386</v>
      </c>
      <c r="D183" s="176" t="s">
        <v>145</v>
      </c>
      <c r="E183" s="177" t="s">
        <v>890</v>
      </c>
      <c r="F183" s="178" t="s">
        <v>891</v>
      </c>
      <c r="G183" s="179" t="s">
        <v>228</v>
      </c>
      <c r="H183" s="180">
        <v>2.0760000000000001</v>
      </c>
      <c r="I183" s="181"/>
      <c r="J183" s="182">
        <f>ROUND(I183*H183,2)</f>
        <v>0</v>
      </c>
      <c r="K183" s="178" t="s">
        <v>149</v>
      </c>
      <c r="L183" s="41"/>
      <c r="M183" s="183" t="s">
        <v>35</v>
      </c>
      <c r="N183" s="184" t="s">
        <v>51</v>
      </c>
      <c r="O183" s="66"/>
      <c r="P183" s="185">
        <f>O183*H183</f>
        <v>0</v>
      </c>
      <c r="Q183" s="185">
        <v>0</v>
      </c>
      <c r="R183" s="185">
        <f>Q183*H183</f>
        <v>0</v>
      </c>
      <c r="S183" s="185">
        <v>1.8</v>
      </c>
      <c r="T183" s="186">
        <f>S183*H183</f>
        <v>3.7368000000000001</v>
      </c>
      <c r="U183" s="36"/>
      <c r="V183" s="36"/>
      <c r="W183" s="36"/>
      <c r="X183" s="36"/>
      <c r="Y183" s="36"/>
      <c r="Z183" s="36"/>
      <c r="AA183" s="36"/>
      <c r="AB183" s="36"/>
      <c r="AC183" s="36"/>
      <c r="AD183" s="36"/>
      <c r="AE183" s="36"/>
      <c r="AR183" s="187" t="s">
        <v>161</v>
      </c>
      <c r="AT183" s="187" t="s">
        <v>145</v>
      </c>
      <c r="AU183" s="187" t="s">
        <v>89</v>
      </c>
      <c r="AY183" s="18" t="s">
        <v>142</v>
      </c>
      <c r="BE183" s="188">
        <f>IF(N183="základní",J183,0)</f>
        <v>0</v>
      </c>
      <c r="BF183" s="188">
        <f>IF(N183="snížená",J183,0)</f>
        <v>0</v>
      </c>
      <c r="BG183" s="188">
        <f>IF(N183="zákl. přenesená",J183,0)</f>
        <v>0</v>
      </c>
      <c r="BH183" s="188">
        <f>IF(N183="sníž. přenesená",J183,0)</f>
        <v>0</v>
      </c>
      <c r="BI183" s="188">
        <f>IF(N183="nulová",J183,0)</f>
        <v>0</v>
      </c>
      <c r="BJ183" s="18" t="s">
        <v>21</v>
      </c>
      <c r="BK183" s="188">
        <f>ROUND(I183*H183,2)</f>
        <v>0</v>
      </c>
      <c r="BL183" s="18" t="s">
        <v>161</v>
      </c>
      <c r="BM183" s="187" t="s">
        <v>892</v>
      </c>
    </row>
    <row r="184" spans="1:65" s="13" customFormat="1" ht="11.25">
      <c r="B184" s="194"/>
      <c r="C184" s="195"/>
      <c r="D184" s="196" t="s">
        <v>231</v>
      </c>
      <c r="E184" s="197" t="s">
        <v>35</v>
      </c>
      <c r="F184" s="198" t="s">
        <v>893</v>
      </c>
      <c r="G184" s="195"/>
      <c r="H184" s="199">
        <v>2.0760000000000001</v>
      </c>
      <c r="I184" s="200"/>
      <c r="J184" s="195"/>
      <c r="K184" s="195"/>
      <c r="L184" s="201"/>
      <c r="M184" s="202"/>
      <c r="N184" s="203"/>
      <c r="O184" s="203"/>
      <c r="P184" s="203"/>
      <c r="Q184" s="203"/>
      <c r="R184" s="203"/>
      <c r="S184" s="203"/>
      <c r="T184" s="204"/>
      <c r="AT184" s="205" t="s">
        <v>231</v>
      </c>
      <c r="AU184" s="205" t="s">
        <v>89</v>
      </c>
      <c r="AV184" s="13" t="s">
        <v>89</v>
      </c>
      <c r="AW184" s="13" t="s">
        <v>40</v>
      </c>
      <c r="AX184" s="13" t="s">
        <v>80</v>
      </c>
      <c r="AY184" s="205" t="s">
        <v>142</v>
      </c>
    </row>
    <row r="185" spans="1:65" s="14" customFormat="1" ht="11.25">
      <c r="B185" s="206"/>
      <c r="C185" s="207"/>
      <c r="D185" s="196" t="s">
        <v>231</v>
      </c>
      <c r="E185" s="208" t="s">
        <v>35</v>
      </c>
      <c r="F185" s="209" t="s">
        <v>233</v>
      </c>
      <c r="G185" s="207"/>
      <c r="H185" s="210">
        <v>2.0760000000000001</v>
      </c>
      <c r="I185" s="211"/>
      <c r="J185" s="207"/>
      <c r="K185" s="207"/>
      <c r="L185" s="212"/>
      <c r="M185" s="213"/>
      <c r="N185" s="214"/>
      <c r="O185" s="214"/>
      <c r="P185" s="214"/>
      <c r="Q185" s="214"/>
      <c r="R185" s="214"/>
      <c r="S185" s="214"/>
      <c r="T185" s="215"/>
      <c r="AT185" s="216" t="s">
        <v>231</v>
      </c>
      <c r="AU185" s="216" t="s">
        <v>89</v>
      </c>
      <c r="AV185" s="14" t="s">
        <v>161</v>
      </c>
      <c r="AW185" s="14" t="s">
        <v>40</v>
      </c>
      <c r="AX185" s="14" t="s">
        <v>21</v>
      </c>
      <c r="AY185" s="216" t="s">
        <v>142</v>
      </c>
    </row>
    <row r="186" spans="1:65" s="2" customFormat="1" ht="14.45" customHeight="1">
      <c r="A186" s="36"/>
      <c r="B186" s="37"/>
      <c r="C186" s="176" t="s">
        <v>391</v>
      </c>
      <c r="D186" s="176" t="s">
        <v>145</v>
      </c>
      <c r="E186" s="177" t="s">
        <v>894</v>
      </c>
      <c r="F186" s="178" t="s">
        <v>895</v>
      </c>
      <c r="G186" s="179" t="s">
        <v>256</v>
      </c>
      <c r="H186" s="180">
        <v>100.38</v>
      </c>
      <c r="I186" s="181"/>
      <c r="J186" s="182">
        <f>ROUND(I186*H186,2)</f>
        <v>0</v>
      </c>
      <c r="K186" s="178" t="s">
        <v>149</v>
      </c>
      <c r="L186" s="41"/>
      <c r="M186" s="183" t="s">
        <v>35</v>
      </c>
      <c r="N186" s="184" t="s">
        <v>51</v>
      </c>
      <c r="O186" s="66"/>
      <c r="P186" s="185">
        <f>O186*H186</f>
        <v>0</v>
      </c>
      <c r="Q186" s="185">
        <v>0</v>
      </c>
      <c r="R186" s="185">
        <f>Q186*H186</f>
        <v>0</v>
      </c>
      <c r="S186" s="185">
        <v>2.3900000000000002E-3</v>
      </c>
      <c r="T186" s="186">
        <f>S186*H186</f>
        <v>0.23990820000000002</v>
      </c>
      <c r="U186" s="36"/>
      <c r="V186" s="36"/>
      <c r="W186" s="36"/>
      <c r="X186" s="36"/>
      <c r="Y186" s="36"/>
      <c r="Z186" s="36"/>
      <c r="AA186" s="36"/>
      <c r="AB186" s="36"/>
      <c r="AC186" s="36"/>
      <c r="AD186" s="36"/>
      <c r="AE186" s="36"/>
      <c r="AR186" s="187" t="s">
        <v>161</v>
      </c>
      <c r="AT186" s="187" t="s">
        <v>145</v>
      </c>
      <c r="AU186" s="187" t="s">
        <v>89</v>
      </c>
      <c r="AY186" s="18" t="s">
        <v>142</v>
      </c>
      <c r="BE186" s="188">
        <f>IF(N186="základní",J186,0)</f>
        <v>0</v>
      </c>
      <c r="BF186" s="188">
        <f>IF(N186="snížená",J186,0)</f>
        <v>0</v>
      </c>
      <c r="BG186" s="188">
        <f>IF(N186="zákl. přenesená",J186,0)</f>
        <v>0</v>
      </c>
      <c r="BH186" s="188">
        <f>IF(N186="sníž. přenesená",J186,0)</f>
        <v>0</v>
      </c>
      <c r="BI186" s="188">
        <f>IF(N186="nulová",J186,0)</f>
        <v>0</v>
      </c>
      <c r="BJ186" s="18" t="s">
        <v>21</v>
      </c>
      <c r="BK186" s="188">
        <f>ROUND(I186*H186,2)</f>
        <v>0</v>
      </c>
      <c r="BL186" s="18" t="s">
        <v>161</v>
      </c>
      <c r="BM186" s="187" t="s">
        <v>896</v>
      </c>
    </row>
    <row r="187" spans="1:65" s="2" customFormat="1" ht="24.2" customHeight="1">
      <c r="A187" s="36"/>
      <c r="B187" s="37"/>
      <c r="C187" s="176" t="s">
        <v>397</v>
      </c>
      <c r="D187" s="176" t="s">
        <v>145</v>
      </c>
      <c r="E187" s="177" t="s">
        <v>897</v>
      </c>
      <c r="F187" s="178" t="s">
        <v>898</v>
      </c>
      <c r="G187" s="179" t="s">
        <v>148</v>
      </c>
      <c r="H187" s="180">
        <v>2</v>
      </c>
      <c r="I187" s="181"/>
      <c r="J187" s="182">
        <f>ROUND(I187*H187,2)</f>
        <v>0</v>
      </c>
      <c r="K187" s="178" t="s">
        <v>149</v>
      </c>
      <c r="L187" s="41"/>
      <c r="M187" s="183" t="s">
        <v>35</v>
      </c>
      <c r="N187" s="184" t="s">
        <v>51</v>
      </c>
      <c r="O187" s="66"/>
      <c r="P187" s="185">
        <f>O187*H187</f>
        <v>0</v>
      </c>
      <c r="Q187" s="185">
        <v>0</v>
      </c>
      <c r="R187" s="185">
        <f>Q187*H187</f>
        <v>0</v>
      </c>
      <c r="S187" s="185">
        <v>0</v>
      </c>
      <c r="T187" s="186">
        <f>S187*H187</f>
        <v>0</v>
      </c>
      <c r="U187" s="36"/>
      <c r="V187" s="36"/>
      <c r="W187" s="36"/>
      <c r="X187" s="36"/>
      <c r="Y187" s="36"/>
      <c r="Z187" s="36"/>
      <c r="AA187" s="36"/>
      <c r="AB187" s="36"/>
      <c r="AC187" s="36"/>
      <c r="AD187" s="36"/>
      <c r="AE187" s="36"/>
      <c r="AR187" s="187" t="s">
        <v>161</v>
      </c>
      <c r="AT187" s="187" t="s">
        <v>145</v>
      </c>
      <c r="AU187" s="187" t="s">
        <v>89</v>
      </c>
      <c r="AY187" s="18" t="s">
        <v>142</v>
      </c>
      <c r="BE187" s="188">
        <f>IF(N187="základní",J187,0)</f>
        <v>0</v>
      </c>
      <c r="BF187" s="188">
        <f>IF(N187="snížená",J187,0)</f>
        <v>0</v>
      </c>
      <c r="BG187" s="188">
        <f>IF(N187="zákl. přenesená",J187,0)</f>
        <v>0</v>
      </c>
      <c r="BH187" s="188">
        <f>IF(N187="sníž. přenesená",J187,0)</f>
        <v>0</v>
      </c>
      <c r="BI187" s="188">
        <f>IF(N187="nulová",J187,0)</f>
        <v>0</v>
      </c>
      <c r="BJ187" s="18" t="s">
        <v>21</v>
      </c>
      <c r="BK187" s="188">
        <f>ROUND(I187*H187,2)</f>
        <v>0</v>
      </c>
      <c r="BL187" s="18" t="s">
        <v>161</v>
      </c>
      <c r="BM187" s="187" t="s">
        <v>899</v>
      </c>
    </row>
    <row r="188" spans="1:65" s="2" customFormat="1" ht="58.5">
      <c r="A188" s="36"/>
      <c r="B188" s="37"/>
      <c r="C188" s="38"/>
      <c r="D188" s="196" t="s">
        <v>238</v>
      </c>
      <c r="E188" s="38"/>
      <c r="F188" s="217" t="s">
        <v>900</v>
      </c>
      <c r="G188" s="38"/>
      <c r="H188" s="38"/>
      <c r="I188" s="218"/>
      <c r="J188" s="38"/>
      <c r="K188" s="38"/>
      <c r="L188" s="41"/>
      <c r="M188" s="219"/>
      <c r="N188" s="220"/>
      <c r="O188" s="66"/>
      <c r="P188" s="66"/>
      <c r="Q188" s="66"/>
      <c r="R188" s="66"/>
      <c r="S188" s="66"/>
      <c r="T188" s="67"/>
      <c r="U188" s="36"/>
      <c r="V188" s="36"/>
      <c r="W188" s="36"/>
      <c r="X188" s="36"/>
      <c r="Y188" s="36"/>
      <c r="Z188" s="36"/>
      <c r="AA188" s="36"/>
      <c r="AB188" s="36"/>
      <c r="AC188" s="36"/>
      <c r="AD188" s="36"/>
      <c r="AE188" s="36"/>
      <c r="AT188" s="18" t="s">
        <v>238</v>
      </c>
      <c r="AU188" s="18" t="s">
        <v>89</v>
      </c>
    </row>
    <row r="189" spans="1:65" s="2" customFormat="1" ht="14.45" customHeight="1">
      <c r="A189" s="36"/>
      <c r="B189" s="37"/>
      <c r="C189" s="176" t="s">
        <v>402</v>
      </c>
      <c r="D189" s="176" t="s">
        <v>145</v>
      </c>
      <c r="E189" s="177" t="s">
        <v>901</v>
      </c>
      <c r="F189" s="178" t="s">
        <v>902</v>
      </c>
      <c r="G189" s="179" t="s">
        <v>256</v>
      </c>
      <c r="H189" s="180">
        <v>100.38</v>
      </c>
      <c r="I189" s="181"/>
      <c r="J189" s="182">
        <f>ROUND(I189*H189,2)</f>
        <v>0</v>
      </c>
      <c r="K189" s="178" t="s">
        <v>149</v>
      </c>
      <c r="L189" s="41"/>
      <c r="M189" s="183" t="s">
        <v>35</v>
      </c>
      <c r="N189" s="184" t="s">
        <v>51</v>
      </c>
      <c r="O189" s="66"/>
      <c r="P189" s="185">
        <f>O189*H189</f>
        <v>0</v>
      </c>
      <c r="Q189" s="185">
        <v>0</v>
      </c>
      <c r="R189" s="185">
        <f>Q189*H189</f>
        <v>0</v>
      </c>
      <c r="S189" s="185">
        <v>0</v>
      </c>
      <c r="T189" s="186">
        <f>S189*H189</f>
        <v>0</v>
      </c>
      <c r="U189" s="36"/>
      <c r="V189" s="36"/>
      <c r="W189" s="36"/>
      <c r="X189" s="36"/>
      <c r="Y189" s="36"/>
      <c r="Z189" s="36"/>
      <c r="AA189" s="36"/>
      <c r="AB189" s="36"/>
      <c r="AC189" s="36"/>
      <c r="AD189" s="36"/>
      <c r="AE189" s="36"/>
      <c r="AR189" s="187" t="s">
        <v>161</v>
      </c>
      <c r="AT189" s="187" t="s">
        <v>145</v>
      </c>
      <c r="AU189" s="187" t="s">
        <v>89</v>
      </c>
      <c r="AY189" s="18" t="s">
        <v>142</v>
      </c>
      <c r="BE189" s="188">
        <f>IF(N189="základní",J189,0)</f>
        <v>0</v>
      </c>
      <c r="BF189" s="188">
        <f>IF(N189="snížená",J189,0)</f>
        <v>0</v>
      </c>
      <c r="BG189" s="188">
        <f>IF(N189="zákl. přenesená",J189,0)</f>
        <v>0</v>
      </c>
      <c r="BH189" s="188">
        <f>IF(N189="sníž. přenesená",J189,0)</f>
        <v>0</v>
      </c>
      <c r="BI189" s="188">
        <f>IF(N189="nulová",J189,0)</f>
        <v>0</v>
      </c>
      <c r="BJ189" s="18" t="s">
        <v>21</v>
      </c>
      <c r="BK189" s="188">
        <f>ROUND(I189*H189,2)</f>
        <v>0</v>
      </c>
      <c r="BL189" s="18" t="s">
        <v>161</v>
      </c>
      <c r="BM189" s="187" t="s">
        <v>903</v>
      </c>
    </row>
    <row r="190" spans="1:65" s="2" customFormat="1" ht="58.5">
      <c r="A190" s="36"/>
      <c r="B190" s="37"/>
      <c r="C190" s="38"/>
      <c r="D190" s="196" t="s">
        <v>238</v>
      </c>
      <c r="E190" s="38"/>
      <c r="F190" s="217" t="s">
        <v>904</v>
      </c>
      <c r="G190" s="38"/>
      <c r="H190" s="38"/>
      <c r="I190" s="218"/>
      <c r="J190" s="38"/>
      <c r="K190" s="38"/>
      <c r="L190" s="41"/>
      <c r="M190" s="219"/>
      <c r="N190" s="220"/>
      <c r="O190" s="66"/>
      <c r="P190" s="66"/>
      <c r="Q190" s="66"/>
      <c r="R190" s="66"/>
      <c r="S190" s="66"/>
      <c r="T190" s="67"/>
      <c r="U190" s="36"/>
      <c r="V190" s="36"/>
      <c r="W190" s="36"/>
      <c r="X190" s="36"/>
      <c r="Y190" s="36"/>
      <c r="Z190" s="36"/>
      <c r="AA190" s="36"/>
      <c r="AB190" s="36"/>
      <c r="AC190" s="36"/>
      <c r="AD190" s="36"/>
      <c r="AE190" s="36"/>
      <c r="AT190" s="18" t="s">
        <v>238</v>
      </c>
      <c r="AU190" s="18" t="s">
        <v>89</v>
      </c>
    </row>
    <row r="191" spans="1:65" s="2" customFormat="1" ht="14.45" customHeight="1">
      <c r="A191" s="36"/>
      <c r="B191" s="37"/>
      <c r="C191" s="176" t="s">
        <v>408</v>
      </c>
      <c r="D191" s="176" t="s">
        <v>145</v>
      </c>
      <c r="E191" s="177" t="s">
        <v>905</v>
      </c>
      <c r="F191" s="178" t="s">
        <v>906</v>
      </c>
      <c r="G191" s="179" t="s">
        <v>256</v>
      </c>
      <c r="H191" s="180">
        <v>100.38</v>
      </c>
      <c r="I191" s="181"/>
      <c r="J191" s="182">
        <f>ROUND(I191*H191,2)</f>
        <v>0</v>
      </c>
      <c r="K191" s="178" t="s">
        <v>149</v>
      </c>
      <c r="L191" s="41"/>
      <c r="M191" s="183" t="s">
        <v>35</v>
      </c>
      <c r="N191" s="184" t="s">
        <v>51</v>
      </c>
      <c r="O191" s="66"/>
      <c r="P191" s="185">
        <f>O191*H191</f>
        <v>0</v>
      </c>
      <c r="Q191" s="185">
        <v>0</v>
      </c>
      <c r="R191" s="185">
        <f>Q191*H191</f>
        <v>0</v>
      </c>
      <c r="S191" s="185">
        <v>0</v>
      </c>
      <c r="T191" s="186">
        <f>S191*H191</f>
        <v>0</v>
      </c>
      <c r="U191" s="36"/>
      <c r="V191" s="36"/>
      <c r="W191" s="36"/>
      <c r="X191" s="36"/>
      <c r="Y191" s="36"/>
      <c r="Z191" s="36"/>
      <c r="AA191" s="36"/>
      <c r="AB191" s="36"/>
      <c r="AC191" s="36"/>
      <c r="AD191" s="36"/>
      <c r="AE191" s="36"/>
      <c r="AR191" s="187" t="s">
        <v>161</v>
      </c>
      <c r="AT191" s="187" t="s">
        <v>145</v>
      </c>
      <c r="AU191" s="187" t="s">
        <v>89</v>
      </c>
      <c r="AY191" s="18" t="s">
        <v>142</v>
      </c>
      <c r="BE191" s="188">
        <f>IF(N191="základní",J191,0)</f>
        <v>0</v>
      </c>
      <c r="BF191" s="188">
        <f>IF(N191="snížená",J191,0)</f>
        <v>0</v>
      </c>
      <c r="BG191" s="188">
        <f>IF(N191="zákl. přenesená",J191,0)</f>
        <v>0</v>
      </c>
      <c r="BH191" s="188">
        <f>IF(N191="sníž. přenesená",J191,0)</f>
        <v>0</v>
      </c>
      <c r="BI191" s="188">
        <f>IF(N191="nulová",J191,0)</f>
        <v>0</v>
      </c>
      <c r="BJ191" s="18" t="s">
        <v>21</v>
      </c>
      <c r="BK191" s="188">
        <f>ROUND(I191*H191,2)</f>
        <v>0</v>
      </c>
      <c r="BL191" s="18" t="s">
        <v>161</v>
      </c>
      <c r="BM191" s="187" t="s">
        <v>907</v>
      </c>
    </row>
    <row r="192" spans="1:65" s="2" customFormat="1" ht="58.5">
      <c r="A192" s="36"/>
      <c r="B192" s="37"/>
      <c r="C192" s="38"/>
      <c r="D192" s="196" t="s">
        <v>238</v>
      </c>
      <c r="E192" s="38"/>
      <c r="F192" s="217" t="s">
        <v>904</v>
      </c>
      <c r="G192" s="38"/>
      <c r="H192" s="38"/>
      <c r="I192" s="218"/>
      <c r="J192" s="38"/>
      <c r="K192" s="38"/>
      <c r="L192" s="41"/>
      <c r="M192" s="219"/>
      <c r="N192" s="220"/>
      <c r="O192" s="66"/>
      <c r="P192" s="66"/>
      <c r="Q192" s="66"/>
      <c r="R192" s="66"/>
      <c r="S192" s="66"/>
      <c r="T192" s="67"/>
      <c r="U192" s="36"/>
      <c r="V192" s="36"/>
      <c r="W192" s="36"/>
      <c r="X192" s="36"/>
      <c r="Y192" s="36"/>
      <c r="Z192" s="36"/>
      <c r="AA192" s="36"/>
      <c r="AB192" s="36"/>
      <c r="AC192" s="36"/>
      <c r="AD192" s="36"/>
      <c r="AE192" s="36"/>
      <c r="AT192" s="18" t="s">
        <v>238</v>
      </c>
      <c r="AU192" s="18" t="s">
        <v>89</v>
      </c>
    </row>
    <row r="193" spans="1:65" s="2" customFormat="1" ht="14.45" customHeight="1">
      <c r="A193" s="36"/>
      <c r="B193" s="37"/>
      <c r="C193" s="176" t="s">
        <v>413</v>
      </c>
      <c r="D193" s="176" t="s">
        <v>145</v>
      </c>
      <c r="E193" s="177" t="s">
        <v>908</v>
      </c>
      <c r="F193" s="178" t="s">
        <v>909</v>
      </c>
      <c r="G193" s="179" t="s">
        <v>256</v>
      </c>
      <c r="H193" s="180">
        <v>100.38</v>
      </c>
      <c r="I193" s="181"/>
      <c r="J193" s="182">
        <f>ROUND(I193*H193,2)</f>
        <v>0</v>
      </c>
      <c r="K193" s="178" t="s">
        <v>149</v>
      </c>
      <c r="L193" s="41"/>
      <c r="M193" s="183" t="s">
        <v>35</v>
      </c>
      <c r="N193" s="184" t="s">
        <v>51</v>
      </c>
      <c r="O193" s="66"/>
      <c r="P193" s="185">
        <f>O193*H193</f>
        <v>0</v>
      </c>
      <c r="Q193" s="185">
        <v>0</v>
      </c>
      <c r="R193" s="185">
        <f>Q193*H193</f>
        <v>0</v>
      </c>
      <c r="S193" s="185">
        <v>0</v>
      </c>
      <c r="T193" s="186">
        <f>S193*H193</f>
        <v>0</v>
      </c>
      <c r="U193" s="36"/>
      <c r="V193" s="36"/>
      <c r="W193" s="36"/>
      <c r="X193" s="36"/>
      <c r="Y193" s="36"/>
      <c r="Z193" s="36"/>
      <c r="AA193" s="36"/>
      <c r="AB193" s="36"/>
      <c r="AC193" s="36"/>
      <c r="AD193" s="36"/>
      <c r="AE193" s="36"/>
      <c r="AR193" s="187" t="s">
        <v>161</v>
      </c>
      <c r="AT193" s="187" t="s">
        <v>145</v>
      </c>
      <c r="AU193" s="187" t="s">
        <v>89</v>
      </c>
      <c r="AY193" s="18" t="s">
        <v>142</v>
      </c>
      <c r="BE193" s="188">
        <f>IF(N193="základní",J193,0)</f>
        <v>0</v>
      </c>
      <c r="BF193" s="188">
        <f>IF(N193="snížená",J193,0)</f>
        <v>0</v>
      </c>
      <c r="BG193" s="188">
        <f>IF(N193="zákl. přenesená",J193,0)</f>
        <v>0</v>
      </c>
      <c r="BH193" s="188">
        <f>IF(N193="sníž. přenesená",J193,0)</f>
        <v>0</v>
      </c>
      <c r="BI193" s="188">
        <f>IF(N193="nulová",J193,0)</f>
        <v>0</v>
      </c>
      <c r="BJ193" s="18" t="s">
        <v>21</v>
      </c>
      <c r="BK193" s="188">
        <f>ROUND(I193*H193,2)</f>
        <v>0</v>
      </c>
      <c r="BL193" s="18" t="s">
        <v>161</v>
      </c>
      <c r="BM193" s="187" t="s">
        <v>910</v>
      </c>
    </row>
    <row r="194" spans="1:65" s="2" customFormat="1" ht="58.5">
      <c r="A194" s="36"/>
      <c r="B194" s="37"/>
      <c r="C194" s="38"/>
      <c r="D194" s="196" t="s">
        <v>238</v>
      </c>
      <c r="E194" s="38"/>
      <c r="F194" s="217" t="s">
        <v>904</v>
      </c>
      <c r="G194" s="38"/>
      <c r="H194" s="38"/>
      <c r="I194" s="218"/>
      <c r="J194" s="38"/>
      <c r="K194" s="38"/>
      <c r="L194" s="41"/>
      <c r="M194" s="219"/>
      <c r="N194" s="220"/>
      <c r="O194" s="66"/>
      <c r="P194" s="66"/>
      <c r="Q194" s="66"/>
      <c r="R194" s="66"/>
      <c r="S194" s="66"/>
      <c r="T194" s="67"/>
      <c r="U194" s="36"/>
      <c r="V194" s="36"/>
      <c r="W194" s="36"/>
      <c r="X194" s="36"/>
      <c r="Y194" s="36"/>
      <c r="Z194" s="36"/>
      <c r="AA194" s="36"/>
      <c r="AB194" s="36"/>
      <c r="AC194" s="36"/>
      <c r="AD194" s="36"/>
      <c r="AE194" s="36"/>
      <c r="AT194" s="18" t="s">
        <v>238</v>
      </c>
      <c r="AU194" s="18" t="s">
        <v>89</v>
      </c>
    </row>
    <row r="195" spans="1:65" s="12" customFormat="1" ht="22.9" customHeight="1">
      <c r="B195" s="160"/>
      <c r="C195" s="161"/>
      <c r="D195" s="162" t="s">
        <v>79</v>
      </c>
      <c r="E195" s="174" t="s">
        <v>406</v>
      </c>
      <c r="F195" s="174" t="s">
        <v>407</v>
      </c>
      <c r="G195" s="161"/>
      <c r="H195" s="161"/>
      <c r="I195" s="164"/>
      <c r="J195" s="175">
        <f>BK195</f>
        <v>0</v>
      </c>
      <c r="K195" s="161"/>
      <c r="L195" s="166"/>
      <c r="M195" s="167"/>
      <c r="N195" s="168"/>
      <c r="O195" s="168"/>
      <c r="P195" s="169">
        <f>SUM(P196:P204)</f>
        <v>0</v>
      </c>
      <c r="Q195" s="168"/>
      <c r="R195" s="169">
        <f>SUM(R196:R204)</f>
        <v>0</v>
      </c>
      <c r="S195" s="168"/>
      <c r="T195" s="170">
        <f>SUM(T196:T204)</f>
        <v>0</v>
      </c>
      <c r="AR195" s="171" t="s">
        <v>21</v>
      </c>
      <c r="AT195" s="172" t="s">
        <v>79</v>
      </c>
      <c r="AU195" s="172" t="s">
        <v>21</v>
      </c>
      <c r="AY195" s="171" t="s">
        <v>142</v>
      </c>
      <c r="BK195" s="173">
        <f>SUM(BK196:BK204)</f>
        <v>0</v>
      </c>
    </row>
    <row r="196" spans="1:65" s="2" customFormat="1" ht="24.2" customHeight="1">
      <c r="A196" s="36"/>
      <c r="B196" s="37"/>
      <c r="C196" s="176" t="s">
        <v>419</v>
      </c>
      <c r="D196" s="176" t="s">
        <v>145</v>
      </c>
      <c r="E196" s="177" t="s">
        <v>911</v>
      </c>
      <c r="F196" s="178" t="s">
        <v>912</v>
      </c>
      <c r="G196" s="179" t="s">
        <v>236</v>
      </c>
      <c r="H196" s="180">
        <v>81.447999999999993</v>
      </c>
      <c r="I196" s="181"/>
      <c r="J196" s="182">
        <f>ROUND(I196*H196,2)</f>
        <v>0</v>
      </c>
      <c r="K196" s="178" t="s">
        <v>149</v>
      </c>
      <c r="L196" s="41"/>
      <c r="M196" s="183" t="s">
        <v>35</v>
      </c>
      <c r="N196" s="184" t="s">
        <v>51</v>
      </c>
      <c r="O196" s="66"/>
      <c r="P196" s="185">
        <f>O196*H196</f>
        <v>0</v>
      </c>
      <c r="Q196" s="185">
        <v>0</v>
      </c>
      <c r="R196" s="185">
        <f>Q196*H196</f>
        <v>0</v>
      </c>
      <c r="S196" s="185">
        <v>0</v>
      </c>
      <c r="T196" s="186">
        <f>S196*H196</f>
        <v>0</v>
      </c>
      <c r="U196" s="36"/>
      <c r="V196" s="36"/>
      <c r="W196" s="36"/>
      <c r="X196" s="36"/>
      <c r="Y196" s="36"/>
      <c r="Z196" s="36"/>
      <c r="AA196" s="36"/>
      <c r="AB196" s="36"/>
      <c r="AC196" s="36"/>
      <c r="AD196" s="36"/>
      <c r="AE196" s="36"/>
      <c r="AR196" s="187" t="s">
        <v>161</v>
      </c>
      <c r="AT196" s="187" t="s">
        <v>145</v>
      </c>
      <c r="AU196" s="187" t="s">
        <v>89</v>
      </c>
      <c r="AY196" s="18" t="s">
        <v>142</v>
      </c>
      <c r="BE196" s="188">
        <f>IF(N196="základní",J196,0)</f>
        <v>0</v>
      </c>
      <c r="BF196" s="188">
        <f>IF(N196="snížená",J196,0)</f>
        <v>0</v>
      </c>
      <c r="BG196" s="188">
        <f>IF(N196="zákl. přenesená",J196,0)</f>
        <v>0</v>
      </c>
      <c r="BH196" s="188">
        <f>IF(N196="sníž. přenesená",J196,0)</f>
        <v>0</v>
      </c>
      <c r="BI196" s="188">
        <f>IF(N196="nulová",J196,0)</f>
        <v>0</v>
      </c>
      <c r="BJ196" s="18" t="s">
        <v>21</v>
      </c>
      <c r="BK196" s="188">
        <f>ROUND(I196*H196,2)</f>
        <v>0</v>
      </c>
      <c r="BL196" s="18" t="s">
        <v>161</v>
      </c>
      <c r="BM196" s="187" t="s">
        <v>913</v>
      </c>
    </row>
    <row r="197" spans="1:65" s="2" customFormat="1" ht="117">
      <c r="A197" s="36"/>
      <c r="B197" s="37"/>
      <c r="C197" s="38"/>
      <c r="D197" s="196" t="s">
        <v>238</v>
      </c>
      <c r="E197" s="38"/>
      <c r="F197" s="217" t="s">
        <v>914</v>
      </c>
      <c r="G197" s="38"/>
      <c r="H197" s="38"/>
      <c r="I197" s="218"/>
      <c r="J197" s="38"/>
      <c r="K197" s="38"/>
      <c r="L197" s="41"/>
      <c r="M197" s="219"/>
      <c r="N197" s="220"/>
      <c r="O197" s="66"/>
      <c r="P197" s="66"/>
      <c r="Q197" s="66"/>
      <c r="R197" s="66"/>
      <c r="S197" s="66"/>
      <c r="T197" s="67"/>
      <c r="U197" s="36"/>
      <c r="V197" s="36"/>
      <c r="W197" s="36"/>
      <c r="X197" s="36"/>
      <c r="Y197" s="36"/>
      <c r="Z197" s="36"/>
      <c r="AA197" s="36"/>
      <c r="AB197" s="36"/>
      <c r="AC197" s="36"/>
      <c r="AD197" s="36"/>
      <c r="AE197" s="36"/>
      <c r="AT197" s="18" t="s">
        <v>238</v>
      </c>
      <c r="AU197" s="18" t="s">
        <v>89</v>
      </c>
    </row>
    <row r="198" spans="1:65" s="2" customFormat="1" ht="14.45" customHeight="1">
      <c r="A198" s="36"/>
      <c r="B198" s="37"/>
      <c r="C198" s="176" t="s">
        <v>424</v>
      </c>
      <c r="D198" s="176" t="s">
        <v>145</v>
      </c>
      <c r="E198" s="177" t="s">
        <v>915</v>
      </c>
      <c r="F198" s="178" t="s">
        <v>916</v>
      </c>
      <c r="G198" s="179" t="s">
        <v>236</v>
      </c>
      <c r="H198" s="180">
        <v>81.447999999999993</v>
      </c>
      <c r="I198" s="181"/>
      <c r="J198" s="182">
        <f>ROUND(I198*H198,2)</f>
        <v>0</v>
      </c>
      <c r="K198" s="178" t="s">
        <v>149</v>
      </c>
      <c r="L198" s="41"/>
      <c r="M198" s="183" t="s">
        <v>35</v>
      </c>
      <c r="N198" s="184" t="s">
        <v>51</v>
      </c>
      <c r="O198" s="66"/>
      <c r="P198" s="185">
        <f>O198*H198</f>
        <v>0</v>
      </c>
      <c r="Q198" s="185">
        <v>0</v>
      </c>
      <c r="R198" s="185">
        <f>Q198*H198</f>
        <v>0</v>
      </c>
      <c r="S198" s="185">
        <v>0</v>
      </c>
      <c r="T198" s="186">
        <f>S198*H198</f>
        <v>0</v>
      </c>
      <c r="U198" s="36"/>
      <c r="V198" s="36"/>
      <c r="W198" s="36"/>
      <c r="X198" s="36"/>
      <c r="Y198" s="36"/>
      <c r="Z198" s="36"/>
      <c r="AA198" s="36"/>
      <c r="AB198" s="36"/>
      <c r="AC198" s="36"/>
      <c r="AD198" s="36"/>
      <c r="AE198" s="36"/>
      <c r="AR198" s="187" t="s">
        <v>161</v>
      </c>
      <c r="AT198" s="187" t="s">
        <v>145</v>
      </c>
      <c r="AU198" s="187" t="s">
        <v>89</v>
      </c>
      <c r="AY198" s="18" t="s">
        <v>142</v>
      </c>
      <c r="BE198" s="188">
        <f>IF(N198="základní",J198,0)</f>
        <v>0</v>
      </c>
      <c r="BF198" s="188">
        <f>IF(N198="snížená",J198,0)</f>
        <v>0</v>
      </c>
      <c r="BG198" s="188">
        <f>IF(N198="zákl. přenesená",J198,0)</f>
        <v>0</v>
      </c>
      <c r="BH198" s="188">
        <f>IF(N198="sníž. přenesená",J198,0)</f>
        <v>0</v>
      </c>
      <c r="BI198" s="188">
        <f>IF(N198="nulová",J198,0)</f>
        <v>0</v>
      </c>
      <c r="BJ198" s="18" t="s">
        <v>21</v>
      </c>
      <c r="BK198" s="188">
        <f>ROUND(I198*H198,2)</f>
        <v>0</v>
      </c>
      <c r="BL198" s="18" t="s">
        <v>161</v>
      </c>
      <c r="BM198" s="187" t="s">
        <v>917</v>
      </c>
    </row>
    <row r="199" spans="1:65" s="2" customFormat="1" ht="78">
      <c r="A199" s="36"/>
      <c r="B199" s="37"/>
      <c r="C199" s="38"/>
      <c r="D199" s="196" t="s">
        <v>238</v>
      </c>
      <c r="E199" s="38"/>
      <c r="F199" s="217" t="s">
        <v>918</v>
      </c>
      <c r="G199" s="38"/>
      <c r="H199" s="38"/>
      <c r="I199" s="218"/>
      <c r="J199" s="38"/>
      <c r="K199" s="38"/>
      <c r="L199" s="41"/>
      <c r="M199" s="219"/>
      <c r="N199" s="220"/>
      <c r="O199" s="66"/>
      <c r="P199" s="66"/>
      <c r="Q199" s="66"/>
      <c r="R199" s="66"/>
      <c r="S199" s="66"/>
      <c r="T199" s="67"/>
      <c r="U199" s="36"/>
      <c r="V199" s="36"/>
      <c r="W199" s="36"/>
      <c r="X199" s="36"/>
      <c r="Y199" s="36"/>
      <c r="Z199" s="36"/>
      <c r="AA199" s="36"/>
      <c r="AB199" s="36"/>
      <c r="AC199" s="36"/>
      <c r="AD199" s="36"/>
      <c r="AE199" s="36"/>
      <c r="AT199" s="18" t="s">
        <v>238</v>
      </c>
      <c r="AU199" s="18" t="s">
        <v>89</v>
      </c>
    </row>
    <row r="200" spans="1:65" s="2" customFormat="1" ht="24.2" customHeight="1">
      <c r="A200" s="36"/>
      <c r="B200" s="37"/>
      <c r="C200" s="176" t="s">
        <v>431</v>
      </c>
      <c r="D200" s="176" t="s">
        <v>145</v>
      </c>
      <c r="E200" s="177" t="s">
        <v>414</v>
      </c>
      <c r="F200" s="178" t="s">
        <v>415</v>
      </c>
      <c r="G200" s="179" t="s">
        <v>236</v>
      </c>
      <c r="H200" s="180">
        <v>1547.5119999999999</v>
      </c>
      <c r="I200" s="181"/>
      <c r="J200" s="182">
        <f>ROUND(I200*H200,2)</f>
        <v>0</v>
      </c>
      <c r="K200" s="178" t="s">
        <v>149</v>
      </c>
      <c r="L200" s="41"/>
      <c r="M200" s="183" t="s">
        <v>35</v>
      </c>
      <c r="N200" s="184" t="s">
        <v>51</v>
      </c>
      <c r="O200" s="66"/>
      <c r="P200" s="185">
        <f>O200*H200</f>
        <v>0</v>
      </c>
      <c r="Q200" s="185">
        <v>0</v>
      </c>
      <c r="R200" s="185">
        <f>Q200*H200</f>
        <v>0</v>
      </c>
      <c r="S200" s="185">
        <v>0</v>
      </c>
      <c r="T200" s="186">
        <f>S200*H200</f>
        <v>0</v>
      </c>
      <c r="U200" s="36"/>
      <c r="V200" s="36"/>
      <c r="W200" s="36"/>
      <c r="X200" s="36"/>
      <c r="Y200" s="36"/>
      <c r="Z200" s="36"/>
      <c r="AA200" s="36"/>
      <c r="AB200" s="36"/>
      <c r="AC200" s="36"/>
      <c r="AD200" s="36"/>
      <c r="AE200" s="36"/>
      <c r="AR200" s="187" t="s">
        <v>161</v>
      </c>
      <c r="AT200" s="187" t="s">
        <v>145</v>
      </c>
      <c r="AU200" s="187" t="s">
        <v>89</v>
      </c>
      <c r="AY200" s="18" t="s">
        <v>142</v>
      </c>
      <c r="BE200" s="188">
        <f>IF(N200="základní",J200,0)</f>
        <v>0</v>
      </c>
      <c r="BF200" s="188">
        <f>IF(N200="snížená",J200,0)</f>
        <v>0</v>
      </c>
      <c r="BG200" s="188">
        <f>IF(N200="zákl. přenesená",J200,0)</f>
        <v>0</v>
      </c>
      <c r="BH200" s="188">
        <f>IF(N200="sníž. přenesená",J200,0)</f>
        <v>0</v>
      </c>
      <c r="BI200" s="188">
        <f>IF(N200="nulová",J200,0)</f>
        <v>0</v>
      </c>
      <c r="BJ200" s="18" t="s">
        <v>21</v>
      </c>
      <c r="BK200" s="188">
        <f>ROUND(I200*H200,2)</f>
        <v>0</v>
      </c>
      <c r="BL200" s="18" t="s">
        <v>161</v>
      </c>
      <c r="BM200" s="187" t="s">
        <v>919</v>
      </c>
    </row>
    <row r="201" spans="1:65" s="2" customFormat="1" ht="78">
      <c r="A201" s="36"/>
      <c r="B201" s="37"/>
      <c r="C201" s="38"/>
      <c r="D201" s="196" t="s">
        <v>238</v>
      </c>
      <c r="E201" s="38"/>
      <c r="F201" s="217" t="s">
        <v>918</v>
      </c>
      <c r="G201" s="38"/>
      <c r="H201" s="38"/>
      <c r="I201" s="218"/>
      <c r="J201" s="38"/>
      <c r="K201" s="38"/>
      <c r="L201" s="41"/>
      <c r="M201" s="219"/>
      <c r="N201" s="220"/>
      <c r="O201" s="66"/>
      <c r="P201" s="66"/>
      <c r="Q201" s="66"/>
      <c r="R201" s="66"/>
      <c r="S201" s="66"/>
      <c r="T201" s="67"/>
      <c r="U201" s="36"/>
      <c r="V201" s="36"/>
      <c r="W201" s="36"/>
      <c r="X201" s="36"/>
      <c r="Y201" s="36"/>
      <c r="Z201" s="36"/>
      <c r="AA201" s="36"/>
      <c r="AB201" s="36"/>
      <c r="AC201" s="36"/>
      <c r="AD201" s="36"/>
      <c r="AE201" s="36"/>
      <c r="AT201" s="18" t="s">
        <v>238</v>
      </c>
      <c r="AU201" s="18" t="s">
        <v>89</v>
      </c>
    </row>
    <row r="202" spans="1:65" s="13" customFormat="1" ht="11.25">
      <c r="B202" s="194"/>
      <c r="C202" s="195"/>
      <c r="D202" s="196" t="s">
        <v>231</v>
      </c>
      <c r="E202" s="195"/>
      <c r="F202" s="198" t="s">
        <v>920</v>
      </c>
      <c r="G202" s="195"/>
      <c r="H202" s="199">
        <v>1547.5119999999999</v>
      </c>
      <c r="I202" s="200"/>
      <c r="J202" s="195"/>
      <c r="K202" s="195"/>
      <c r="L202" s="201"/>
      <c r="M202" s="202"/>
      <c r="N202" s="203"/>
      <c r="O202" s="203"/>
      <c r="P202" s="203"/>
      <c r="Q202" s="203"/>
      <c r="R202" s="203"/>
      <c r="S202" s="203"/>
      <c r="T202" s="204"/>
      <c r="AT202" s="205" t="s">
        <v>231</v>
      </c>
      <c r="AU202" s="205" t="s">
        <v>89</v>
      </c>
      <c r="AV202" s="13" t="s">
        <v>89</v>
      </c>
      <c r="AW202" s="13" t="s">
        <v>4</v>
      </c>
      <c r="AX202" s="13" t="s">
        <v>21</v>
      </c>
      <c r="AY202" s="205" t="s">
        <v>142</v>
      </c>
    </row>
    <row r="203" spans="1:65" s="2" customFormat="1" ht="14.45" customHeight="1">
      <c r="A203" s="36"/>
      <c r="B203" s="37"/>
      <c r="C203" s="176" t="s">
        <v>29</v>
      </c>
      <c r="D203" s="176" t="s">
        <v>145</v>
      </c>
      <c r="E203" s="177" t="s">
        <v>425</v>
      </c>
      <c r="F203" s="178" t="s">
        <v>921</v>
      </c>
      <c r="G203" s="179" t="s">
        <v>236</v>
      </c>
      <c r="H203" s="180">
        <v>81.447999999999993</v>
      </c>
      <c r="I203" s="181"/>
      <c r="J203" s="182">
        <f>ROUND(I203*H203,2)</f>
        <v>0</v>
      </c>
      <c r="K203" s="178" t="s">
        <v>149</v>
      </c>
      <c r="L203" s="41"/>
      <c r="M203" s="183" t="s">
        <v>35</v>
      </c>
      <c r="N203" s="184" t="s">
        <v>51</v>
      </c>
      <c r="O203" s="66"/>
      <c r="P203" s="185">
        <f>O203*H203</f>
        <v>0</v>
      </c>
      <c r="Q203" s="185">
        <v>0</v>
      </c>
      <c r="R203" s="185">
        <f>Q203*H203</f>
        <v>0</v>
      </c>
      <c r="S203" s="185">
        <v>0</v>
      </c>
      <c r="T203" s="186">
        <f>S203*H203</f>
        <v>0</v>
      </c>
      <c r="U203" s="36"/>
      <c r="V203" s="36"/>
      <c r="W203" s="36"/>
      <c r="X203" s="36"/>
      <c r="Y203" s="36"/>
      <c r="Z203" s="36"/>
      <c r="AA203" s="36"/>
      <c r="AB203" s="36"/>
      <c r="AC203" s="36"/>
      <c r="AD203" s="36"/>
      <c r="AE203" s="36"/>
      <c r="AR203" s="187" t="s">
        <v>161</v>
      </c>
      <c r="AT203" s="187" t="s">
        <v>145</v>
      </c>
      <c r="AU203" s="187" t="s">
        <v>89</v>
      </c>
      <c r="AY203" s="18" t="s">
        <v>142</v>
      </c>
      <c r="BE203" s="188">
        <f>IF(N203="základní",J203,0)</f>
        <v>0</v>
      </c>
      <c r="BF203" s="188">
        <f>IF(N203="snížená",J203,0)</f>
        <v>0</v>
      </c>
      <c r="BG203" s="188">
        <f>IF(N203="zákl. přenesená",J203,0)</f>
        <v>0</v>
      </c>
      <c r="BH203" s="188">
        <f>IF(N203="sníž. přenesená",J203,0)</f>
        <v>0</v>
      </c>
      <c r="BI203" s="188">
        <f>IF(N203="nulová",J203,0)</f>
        <v>0</v>
      </c>
      <c r="BJ203" s="18" t="s">
        <v>21</v>
      </c>
      <c r="BK203" s="188">
        <f>ROUND(I203*H203,2)</f>
        <v>0</v>
      </c>
      <c r="BL203" s="18" t="s">
        <v>161</v>
      </c>
      <c r="BM203" s="187" t="s">
        <v>922</v>
      </c>
    </row>
    <row r="204" spans="1:65" s="2" customFormat="1" ht="68.25">
      <c r="A204" s="36"/>
      <c r="B204" s="37"/>
      <c r="C204" s="38"/>
      <c r="D204" s="196" t="s">
        <v>238</v>
      </c>
      <c r="E204" s="38"/>
      <c r="F204" s="217" t="s">
        <v>923</v>
      </c>
      <c r="G204" s="38"/>
      <c r="H204" s="38"/>
      <c r="I204" s="218"/>
      <c r="J204" s="38"/>
      <c r="K204" s="38"/>
      <c r="L204" s="41"/>
      <c r="M204" s="219"/>
      <c r="N204" s="220"/>
      <c r="O204" s="66"/>
      <c r="P204" s="66"/>
      <c r="Q204" s="66"/>
      <c r="R204" s="66"/>
      <c r="S204" s="66"/>
      <c r="T204" s="67"/>
      <c r="U204" s="36"/>
      <c r="V204" s="36"/>
      <c r="W204" s="36"/>
      <c r="X204" s="36"/>
      <c r="Y204" s="36"/>
      <c r="Z204" s="36"/>
      <c r="AA204" s="36"/>
      <c r="AB204" s="36"/>
      <c r="AC204" s="36"/>
      <c r="AD204" s="36"/>
      <c r="AE204" s="36"/>
      <c r="AT204" s="18" t="s">
        <v>238</v>
      </c>
      <c r="AU204" s="18" t="s">
        <v>89</v>
      </c>
    </row>
    <row r="205" spans="1:65" s="12" customFormat="1" ht="22.9" customHeight="1">
      <c r="B205" s="160"/>
      <c r="C205" s="161"/>
      <c r="D205" s="162" t="s">
        <v>79</v>
      </c>
      <c r="E205" s="174" t="s">
        <v>429</v>
      </c>
      <c r="F205" s="174" t="s">
        <v>430</v>
      </c>
      <c r="G205" s="161"/>
      <c r="H205" s="161"/>
      <c r="I205" s="164"/>
      <c r="J205" s="175">
        <f>BK205</f>
        <v>0</v>
      </c>
      <c r="K205" s="161"/>
      <c r="L205" s="166"/>
      <c r="M205" s="167"/>
      <c r="N205" s="168"/>
      <c r="O205" s="168"/>
      <c r="P205" s="169">
        <f>SUM(P206:P207)</f>
        <v>0</v>
      </c>
      <c r="Q205" s="168"/>
      <c r="R205" s="169">
        <f>SUM(R206:R207)</f>
        <v>0</v>
      </c>
      <c r="S205" s="168"/>
      <c r="T205" s="170">
        <f>SUM(T206:T207)</f>
        <v>0</v>
      </c>
      <c r="AR205" s="171" t="s">
        <v>21</v>
      </c>
      <c r="AT205" s="172" t="s">
        <v>79</v>
      </c>
      <c r="AU205" s="172" t="s">
        <v>21</v>
      </c>
      <c r="AY205" s="171" t="s">
        <v>142</v>
      </c>
      <c r="BK205" s="173">
        <f>SUM(BK206:BK207)</f>
        <v>0</v>
      </c>
    </row>
    <row r="206" spans="1:65" s="2" customFormat="1" ht="24.2" customHeight="1">
      <c r="A206" s="36"/>
      <c r="B206" s="37"/>
      <c r="C206" s="176" t="s">
        <v>441</v>
      </c>
      <c r="D206" s="176" t="s">
        <v>145</v>
      </c>
      <c r="E206" s="177" t="s">
        <v>432</v>
      </c>
      <c r="F206" s="178" t="s">
        <v>433</v>
      </c>
      <c r="G206" s="179" t="s">
        <v>236</v>
      </c>
      <c r="H206" s="180">
        <v>68.025000000000006</v>
      </c>
      <c r="I206" s="181"/>
      <c r="J206" s="182">
        <f>ROUND(I206*H206,2)</f>
        <v>0</v>
      </c>
      <c r="K206" s="178" t="s">
        <v>149</v>
      </c>
      <c r="L206" s="41"/>
      <c r="M206" s="183" t="s">
        <v>35</v>
      </c>
      <c r="N206" s="184" t="s">
        <v>51</v>
      </c>
      <c r="O206" s="66"/>
      <c r="P206" s="185">
        <f>O206*H206</f>
        <v>0</v>
      </c>
      <c r="Q206" s="185">
        <v>0</v>
      </c>
      <c r="R206" s="185">
        <f>Q206*H206</f>
        <v>0</v>
      </c>
      <c r="S206" s="185">
        <v>0</v>
      </c>
      <c r="T206" s="186">
        <f>S206*H206</f>
        <v>0</v>
      </c>
      <c r="U206" s="36"/>
      <c r="V206" s="36"/>
      <c r="W206" s="36"/>
      <c r="X206" s="36"/>
      <c r="Y206" s="36"/>
      <c r="Z206" s="36"/>
      <c r="AA206" s="36"/>
      <c r="AB206" s="36"/>
      <c r="AC206" s="36"/>
      <c r="AD206" s="36"/>
      <c r="AE206" s="36"/>
      <c r="AR206" s="187" t="s">
        <v>161</v>
      </c>
      <c r="AT206" s="187" t="s">
        <v>145</v>
      </c>
      <c r="AU206" s="187" t="s">
        <v>89</v>
      </c>
      <c r="AY206" s="18" t="s">
        <v>142</v>
      </c>
      <c r="BE206" s="188">
        <f>IF(N206="základní",J206,0)</f>
        <v>0</v>
      </c>
      <c r="BF206" s="188">
        <f>IF(N206="snížená",J206,0)</f>
        <v>0</v>
      </c>
      <c r="BG206" s="188">
        <f>IF(N206="zákl. přenesená",J206,0)</f>
        <v>0</v>
      </c>
      <c r="BH206" s="188">
        <f>IF(N206="sníž. přenesená",J206,0)</f>
        <v>0</v>
      </c>
      <c r="BI206" s="188">
        <f>IF(N206="nulová",J206,0)</f>
        <v>0</v>
      </c>
      <c r="BJ206" s="18" t="s">
        <v>21</v>
      </c>
      <c r="BK206" s="188">
        <f>ROUND(I206*H206,2)</f>
        <v>0</v>
      </c>
      <c r="BL206" s="18" t="s">
        <v>161</v>
      </c>
      <c r="BM206" s="187" t="s">
        <v>924</v>
      </c>
    </row>
    <row r="207" spans="1:65" s="2" customFormat="1" ht="58.5">
      <c r="A207" s="36"/>
      <c r="B207" s="37"/>
      <c r="C207" s="38"/>
      <c r="D207" s="196" t="s">
        <v>238</v>
      </c>
      <c r="E207" s="38"/>
      <c r="F207" s="217" t="s">
        <v>435</v>
      </c>
      <c r="G207" s="38"/>
      <c r="H207" s="38"/>
      <c r="I207" s="218"/>
      <c r="J207" s="38"/>
      <c r="K207" s="38"/>
      <c r="L207" s="41"/>
      <c r="M207" s="219"/>
      <c r="N207" s="220"/>
      <c r="O207" s="66"/>
      <c r="P207" s="66"/>
      <c r="Q207" s="66"/>
      <c r="R207" s="66"/>
      <c r="S207" s="66"/>
      <c r="T207" s="67"/>
      <c r="U207" s="36"/>
      <c r="V207" s="36"/>
      <c r="W207" s="36"/>
      <c r="X207" s="36"/>
      <c r="Y207" s="36"/>
      <c r="Z207" s="36"/>
      <c r="AA207" s="36"/>
      <c r="AB207" s="36"/>
      <c r="AC207" s="36"/>
      <c r="AD207" s="36"/>
      <c r="AE207" s="36"/>
      <c r="AT207" s="18" t="s">
        <v>238</v>
      </c>
      <c r="AU207" s="18" t="s">
        <v>89</v>
      </c>
    </row>
    <row r="208" spans="1:65" s="12" customFormat="1" ht="25.9" customHeight="1">
      <c r="B208" s="160"/>
      <c r="C208" s="161"/>
      <c r="D208" s="162" t="s">
        <v>79</v>
      </c>
      <c r="E208" s="163" t="s">
        <v>516</v>
      </c>
      <c r="F208" s="163" t="s">
        <v>517</v>
      </c>
      <c r="G208" s="161"/>
      <c r="H208" s="161"/>
      <c r="I208" s="164"/>
      <c r="J208" s="165">
        <f>BK208</f>
        <v>0</v>
      </c>
      <c r="K208" s="161"/>
      <c r="L208" s="166"/>
      <c r="M208" s="167"/>
      <c r="N208" s="168"/>
      <c r="O208" s="168"/>
      <c r="P208" s="169">
        <f>P209+P254+P304+P308+P352+P386+P396+P415+P419</f>
        <v>0</v>
      </c>
      <c r="Q208" s="168"/>
      <c r="R208" s="169">
        <f>R209+R254+R304+R308+R352+R386+R396+R415+R419</f>
        <v>27.222196499999995</v>
      </c>
      <c r="S208" s="168"/>
      <c r="T208" s="170">
        <f>T209+T254+T304+T308+T352+T386+T396+T415+T419</f>
        <v>25.444018849999999</v>
      </c>
      <c r="AR208" s="171" t="s">
        <v>89</v>
      </c>
      <c r="AT208" s="172" t="s">
        <v>79</v>
      </c>
      <c r="AU208" s="172" t="s">
        <v>80</v>
      </c>
      <c r="AY208" s="171" t="s">
        <v>142</v>
      </c>
      <c r="BK208" s="173">
        <f>BK209+BK254+BK304+BK308+BK352+BK386+BK396+BK415+BK419</f>
        <v>0</v>
      </c>
    </row>
    <row r="209" spans="1:65" s="12" customFormat="1" ht="22.9" customHeight="1">
      <c r="B209" s="160"/>
      <c r="C209" s="161"/>
      <c r="D209" s="162" t="s">
        <v>79</v>
      </c>
      <c r="E209" s="174" t="s">
        <v>925</v>
      </c>
      <c r="F209" s="174" t="s">
        <v>926</v>
      </c>
      <c r="G209" s="161"/>
      <c r="H209" s="161"/>
      <c r="I209" s="164"/>
      <c r="J209" s="175">
        <f>BK209</f>
        <v>0</v>
      </c>
      <c r="K209" s="161"/>
      <c r="L209" s="166"/>
      <c r="M209" s="167"/>
      <c r="N209" s="168"/>
      <c r="O209" s="168"/>
      <c r="P209" s="169">
        <f>SUM(P210:P253)</f>
        <v>0</v>
      </c>
      <c r="Q209" s="168"/>
      <c r="R209" s="169">
        <f>SUM(R210:R253)</f>
        <v>7.4385317399999984</v>
      </c>
      <c r="S209" s="168"/>
      <c r="T209" s="170">
        <f>SUM(T210:T253)</f>
        <v>5.3193537500000003</v>
      </c>
      <c r="AR209" s="171" t="s">
        <v>89</v>
      </c>
      <c r="AT209" s="172" t="s">
        <v>79</v>
      </c>
      <c r="AU209" s="172" t="s">
        <v>21</v>
      </c>
      <c r="AY209" s="171" t="s">
        <v>142</v>
      </c>
      <c r="BK209" s="173">
        <f>SUM(BK210:BK253)</f>
        <v>0</v>
      </c>
    </row>
    <row r="210" spans="1:65" s="2" customFormat="1" ht="24.2" customHeight="1">
      <c r="A210" s="36"/>
      <c r="B210" s="37"/>
      <c r="C210" s="176" t="s">
        <v>445</v>
      </c>
      <c r="D210" s="176" t="s">
        <v>145</v>
      </c>
      <c r="E210" s="177" t="s">
        <v>927</v>
      </c>
      <c r="F210" s="178" t="s">
        <v>928</v>
      </c>
      <c r="G210" s="179" t="s">
        <v>256</v>
      </c>
      <c r="H210" s="180">
        <v>46.16</v>
      </c>
      <c r="I210" s="181"/>
      <c r="J210" s="182">
        <f>ROUND(I210*H210,2)</f>
        <v>0</v>
      </c>
      <c r="K210" s="178" t="s">
        <v>149</v>
      </c>
      <c r="L210" s="41"/>
      <c r="M210" s="183" t="s">
        <v>35</v>
      </c>
      <c r="N210" s="184" t="s">
        <v>51</v>
      </c>
      <c r="O210" s="66"/>
      <c r="P210" s="185">
        <f>O210*H210</f>
        <v>0</v>
      </c>
      <c r="Q210" s="185">
        <v>4.5699999999999998E-2</v>
      </c>
      <c r="R210" s="185">
        <f>Q210*H210</f>
        <v>2.1095119999999996</v>
      </c>
      <c r="S210" s="185">
        <v>0</v>
      </c>
      <c r="T210" s="186">
        <f>S210*H210</f>
        <v>0</v>
      </c>
      <c r="U210" s="36"/>
      <c r="V210" s="36"/>
      <c r="W210" s="36"/>
      <c r="X210" s="36"/>
      <c r="Y210" s="36"/>
      <c r="Z210" s="36"/>
      <c r="AA210" s="36"/>
      <c r="AB210" s="36"/>
      <c r="AC210" s="36"/>
      <c r="AD210" s="36"/>
      <c r="AE210" s="36"/>
      <c r="AR210" s="187" t="s">
        <v>307</v>
      </c>
      <c r="AT210" s="187" t="s">
        <v>145</v>
      </c>
      <c r="AU210" s="187" t="s">
        <v>89</v>
      </c>
      <c r="AY210" s="18" t="s">
        <v>142</v>
      </c>
      <c r="BE210" s="188">
        <f>IF(N210="základní",J210,0)</f>
        <v>0</v>
      </c>
      <c r="BF210" s="188">
        <f>IF(N210="snížená",J210,0)</f>
        <v>0</v>
      </c>
      <c r="BG210" s="188">
        <f>IF(N210="zákl. přenesená",J210,0)</f>
        <v>0</v>
      </c>
      <c r="BH210" s="188">
        <f>IF(N210="sníž. přenesená",J210,0)</f>
        <v>0</v>
      </c>
      <c r="BI210" s="188">
        <f>IF(N210="nulová",J210,0)</f>
        <v>0</v>
      </c>
      <c r="BJ210" s="18" t="s">
        <v>21</v>
      </c>
      <c r="BK210" s="188">
        <f>ROUND(I210*H210,2)</f>
        <v>0</v>
      </c>
      <c r="BL210" s="18" t="s">
        <v>307</v>
      </c>
      <c r="BM210" s="187" t="s">
        <v>929</v>
      </c>
    </row>
    <row r="211" spans="1:65" s="2" customFormat="1" ht="97.5">
      <c r="A211" s="36"/>
      <c r="B211" s="37"/>
      <c r="C211" s="38"/>
      <c r="D211" s="196" t="s">
        <v>238</v>
      </c>
      <c r="E211" s="38"/>
      <c r="F211" s="217" t="s">
        <v>930</v>
      </c>
      <c r="G211" s="38"/>
      <c r="H211" s="38"/>
      <c r="I211" s="218"/>
      <c r="J211" s="38"/>
      <c r="K211" s="38"/>
      <c r="L211" s="41"/>
      <c r="M211" s="219"/>
      <c r="N211" s="220"/>
      <c r="O211" s="66"/>
      <c r="P211" s="66"/>
      <c r="Q211" s="66"/>
      <c r="R211" s="66"/>
      <c r="S211" s="66"/>
      <c r="T211" s="67"/>
      <c r="U211" s="36"/>
      <c r="V211" s="36"/>
      <c r="W211" s="36"/>
      <c r="X211" s="36"/>
      <c r="Y211" s="36"/>
      <c r="Z211" s="36"/>
      <c r="AA211" s="36"/>
      <c r="AB211" s="36"/>
      <c r="AC211" s="36"/>
      <c r="AD211" s="36"/>
      <c r="AE211" s="36"/>
      <c r="AT211" s="18" t="s">
        <v>238</v>
      </c>
      <c r="AU211" s="18" t="s">
        <v>89</v>
      </c>
    </row>
    <row r="212" spans="1:65" s="15" customFormat="1" ht="11.25">
      <c r="B212" s="231"/>
      <c r="C212" s="232"/>
      <c r="D212" s="196" t="s">
        <v>231</v>
      </c>
      <c r="E212" s="233" t="s">
        <v>35</v>
      </c>
      <c r="F212" s="234" t="s">
        <v>395</v>
      </c>
      <c r="G212" s="232"/>
      <c r="H212" s="233" t="s">
        <v>35</v>
      </c>
      <c r="I212" s="235"/>
      <c r="J212" s="232"/>
      <c r="K212" s="232"/>
      <c r="L212" s="236"/>
      <c r="M212" s="237"/>
      <c r="N212" s="238"/>
      <c r="O212" s="238"/>
      <c r="P212" s="238"/>
      <c r="Q212" s="238"/>
      <c r="R212" s="238"/>
      <c r="S212" s="238"/>
      <c r="T212" s="239"/>
      <c r="AT212" s="240" t="s">
        <v>231</v>
      </c>
      <c r="AU212" s="240" t="s">
        <v>89</v>
      </c>
      <c r="AV212" s="15" t="s">
        <v>21</v>
      </c>
      <c r="AW212" s="15" t="s">
        <v>40</v>
      </c>
      <c r="AX212" s="15" t="s">
        <v>80</v>
      </c>
      <c r="AY212" s="240" t="s">
        <v>142</v>
      </c>
    </row>
    <row r="213" spans="1:65" s="13" customFormat="1" ht="11.25">
      <c r="B213" s="194"/>
      <c r="C213" s="195"/>
      <c r="D213" s="196" t="s">
        <v>231</v>
      </c>
      <c r="E213" s="197" t="s">
        <v>35</v>
      </c>
      <c r="F213" s="198" t="s">
        <v>931</v>
      </c>
      <c r="G213" s="195"/>
      <c r="H213" s="199">
        <v>15.6</v>
      </c>
      <c r="I213" s="200"/>
      <c r="J213" s="195"/>
      <c r="K213" s="195"/>
      <c r="L213" s="201"/>
      <c r="M213" s="202"/>
      <c r="N213" s="203"/>
      <c r="O213" s="203"/>
      <c r="P213" s="203"/>
      <c r="Q213" s="203"/>
      <c r="R213" s="203"/>
      <c r="S213" s="203"/>
      <c r="T213" s="204"/>
      <c r="AT213" s="205" t="s">
        <v>231</v>
      </c>
      <c r="AU213" s="205" t="s">
        <v>89</v>
      </c>
      <c r="AV213" s="13" t="s">
        <v>89</v>
      </c>
      <c r="AW213" s="13" t="s">
        <v>40</v>
      </c>
      <c r="AX213" s="13" t="s">
        <v>80</v>
      </c>
      <c r="AY213" s="205" t="s">
        <v>142</v>
      </c>
    </row>
    <row r="214" spans="1:65" s="13" customFormat="1" ht="11.25">
      <c r="B214" s="194"/>
      <c r="C214" s="195"/>
      <c r="D214" s="196" t="s">
        <v>231</v>
      </c>
      <c r="E214" s="197" t="s">
        <v>35</v>
      </c>
      <c r="F214" s="198" t="s">
        <v>932</v>
      </c>
      <c r="G214" s="195"/>
      <c r="H214" s="199">
        <v>30.56</v>
      </c>
      <c r="I214" s="200"/>
      <c r="J214" s="195"/>
      <c r="K214" s="195"/>
      <c r="L214" s="201"/>
      <c r="M214" s="202"/>
      <c r="N214" s="203"/>
      <c r="O214" s="203"/>
      <c r="P214" s="203"/>
      <c r="Q214" s="203"/>
      <c r="R214" s="203"/>
      <c r="S214" s="203"/>
      <c r="T214" s="204"/>
      <c r="AT214" s="205" t="s">
        <v>231</v>
      </c>
      <c r="AU214" s="205" t="s">
        <v>89</v>
      </c>
      <c r="AV214" s="13" t="s">
        <v>89</v>
      </c>
      <c r="AW214" s="13" t="s">
        <v>40</v>
      </c>
      <c r="AX214" s="13" t="s">
        <v>80</v>
      </c>
      <c r="AY214" s="205" t="s">
        <v>142</v>
      </c>
    </row>
    <row r="215" spans="1:65" s="14" customFormat="1" ht="11.25">
      <c r="B215" s="206"/>
      <c r="C215" s="207"/>
      <c r="D215" s="196" t="s">
        <v>231</v>
      </c>
      <c r="E215" s="208" t="s">
        <v>35</v>
      </c>
      <c r="F215" s="209" t="s">
        <v>233</v>
      </c>
      <c r="G215" s="207"/>
      <c r="H215" s="210">
        <v>46.16</v>
      </c>
      <c r="I215" s="211"/>
      <c r="J215" s="207"/>
      <c r="K215" s="207"/>
      <c r="L215" s="212"/>
      <c r="M215" s="213"/>
      <c r="N215" s="214"/>
      <c r="O215" s="214"/>
      <c r="P215" s="214"/>
      <c r="Q215" s="214"/>
      <c r="R215" s="214"/>
      <c r="S215" s="214"/>
      <c r="T215" s="215"/>
      <c r="AT215" s="216" t="s">
        <v>231</v>
      </c>
      <c r="AU215" s="216" t="s">
        <v>89</v>
      </c>
      <c r="AV215" s="14" t="s">
        <v>161</v>
      </c>
      <c r="AW215" s="14" t="s">
        <v>40</v>
      </c>
      <c r="AX215" s="14" t="s">
        <v>21</v>
      </c>
      <c r="AY215" s="216" t="s">
        <v>142</v>
      </c>
    </row>
    <row r="216" spans="1:65" s="2" customFormat="1" ht="24.2" customHeight="1">
      <c r="A216" s="36"/>
      <c r="B216" s="37"/>
      <c r="C216" s="176" t="s">
        <v>449</v>
      </c>
      <c r="D216" s="176" t="s">
        <v>145</v>
      </c>
      <c r="E216" s="177" t="s">
        <v>933</v>
      </c>
      <c r="F216" s="178" t="s">
        <v>934</v>
      </c>
      <c r="G216" s="179" t="s">
        <v>294</v>
      </c>
      <c r="H216" s="180">
        <v>13.45</v>
      </c>
      <c r="I216" s="181"/>
      <c r="J216" s="182">
        <f>ROUND(I216*H216,2)</f>
        <v>0</v>
      </c>
      <c r="K216" s="178" t="s">
        <v>149</v>
      </c>
      <c r="L216" s="41"/>
      <c r="M216" s="183" t="s">
        <v>35</v>
      </c>
      <c r="N216" s="184" t="s">
        <v>51</v>
      </c>
      <c r="O216" s="66"/>
      <c r="P216" s="185">
        <f>O216*H216</f>
        <v>0</v>
      </c>
      <c r="Q216" s="185">
        <v>1.0000000000000001E-5</v>
      </c>
      <c r="R216" s="185">
        <f>Q216*H216</f>
        <v>1.3450000000000002E-4</v>
      </c>
      <c r="S216" s="185">
        <v>0</v>
      </c>
      <c r="T216" s="186">
        <f>S216*H216</f>
        <v>0</v>
      </c>
      <c r="U216" s="36"/>
      <c r="V216" s="36"/>
      <c r="W216" s="36"/>
      <c r="X216" s="36"/>
      <c r="Y216" s="36"/>
      <c r="Z216" s="36"/>
      <c r="AA216" s="36"/>
      <c r="AB216" s="36"/>
      <c r="AC216" s="36"/>
      <c r="AD216" s="36"/>
      <c r="AE216" s="36"/>
      <c r="AR216" s="187" t="s">
        <v>307</v>
      </c>
      <c r="AT216" s="187" t="s">
        <v>145</v>
      </c>
      <c r="AU216" s="187" t="s">
        <v>89</v>
      </c>
      <c r="AY216" s="18" t="s">
        <v>142</v>
      </c>
      <c r="BE216" s="188">
        <f>IF(N216="základní",J216,0)</f>
        <v>0</v>
      </c>
      <c r="BF216" s="188">
        <f>IF(N216="snížená",J216,0)</f>
        <v>0</v>
      </c>
      <c r="BG216" s="188">
        <f>IF(N216="zákl. přenesená",J216,0)</f>
        <v>0</v>
      </c>
      <c r="BH216" s="188">
        <f>IF(N216="sníž. přenesená",J216,0)</f>
        <v>0</v>
      </c>
      <c r="BI216" s="188">
        <f>IF(N216="nulová",J216,0)</f>
        <v>0</v>
      </c>
      <c r="BJ216" s="18" t="s">
        <v>21</v>
      </c>
      <c r="BK216" s="188">
        <f>ROUND(I216*H216,2)</f>
        <v>0</v>
      </c>
      <c r="BL216" s="18" t="s">
        <v>307</v>
      </c>
      <c r="BM216" s="187" t="s">
        <v>935</v>
      </c>
    </row>
    <row r="217" spans="1:65" s="2" customFormat="1" ht="97.5">
      <c r="A217" s="36"/>
      <c r="B217" s="37"/>
      <c r="C217" s="38"/>
      <c r="D217" s="196" t="s">
        <v>238</v>
      </c>
      <c r="E217" s="38"/>
      <c r="F217" s="217" t="s">
        <v>930</v>
      </c>
      <c r="G217" s="38"/>
      <c r="H217" s="38"/>
      <c r="I217" s="218"/>
      <c r="J217" s="38"/>
      <c r="K217" s="38"/>
      <c r="L217" s="41"/>
      <c r="M217" s="219"/>
      <c r="N217" s="220"/>
      <c r="O217" s="66"/>
      <c r="P217" s="66"/>
      <c r="Q217" s="66"/>
      <c r="R217" s="66"/>
      <c r="S217" s="66"/>
      <c r="T217" s="67"/>
      <c r="U217" s="36"/>
      <c r="V217" s="36"/>
      <c r="W217" s="36"/>
      <c r="X217" s="36"/>
      <c r="Y217" s="36"/>
      <c r="Z217" s="36"/>
      <c r="AA217" s="36"/>
      <c r="AB217" s="36"/>
      <c r="AC217" s="36"/>
      <c r="AD217" s="36"/>
      <c r="AE217" s="36"/>
      <c r="AT217" s="18" t="s">
        <v>238</v>
      </c>
      <c r="AU217" s="18" t="s">
        <v>89</v>
      </c>
    </row>
    <row r="218" spans="1:65" s="13" customFormat="1" ht="11.25">
      <c r="B218" s="194"/>
      <c r="C218" s="195"/>
      <c r="D218" s="196" t="s">
        <v>231</v>
      </c>
      <c r="E218" s="197" t="s">
        <v>35</v>
      </c>
      <c r="F218" s="198" t="s">
        <v>936</v>
      </c>
      <c r="G218" s="195"/>
      <c r="H218" s="199">
        <v>13.45</v>
      </c>
      <c r="I218" s="200"/>
      <c r="J218" s="195"/>
      <c r="K218" s="195"/>
      <c r="L218" s="201"/>
      <c r="M218" s="202"/>
      <c r="N218" s="203"/>
      <c r="O218" s="203"/>
      <c r="P218" s="203"/>
      <c r="Q218" s="203"/>
      <c r="R218" s="203"/>
      <c r="S218" s="203"/>
      <c r="T218" s="204"/>
      <c r="AT218" s="205" t="s">
        <v>231</v>
      </c>
      <c r="AU218" s="205" t="s">
        <v>89</v>
      </c>
      <c r="AV218" s="13" t="s">
        <v>89</v>
      </c>
      <c r="AW218" s="13" t="s">
        <v>40</v>
      </c>
      <c r="AX218" s="13" t="s">
        <v>80</v>
      </c>
      <c r="AY218" s="205" t="s">
        <v>142</v>
      </c>
    </row>
    <row r="219" spans="1:65" s="14" customFormat="1" ht="11.25">
      <c r="B219" s="206"/>
      <c r="C219" s="207"/>
      <c r="D219" s="196" t="s">
        <v>231</v>
      </c>
      <c r="E219" s="208" t="s">
        <v>35</v>
      </c>
      <c r="F219" s="209" t="s">
        <v>233</v>
      </c>
      <c r="G219" s="207"/>
      <c r="H219" s="210">
        <v>13.45</v>
      </c>
      <c r="I219" s="211"/>
      <c r="J219" s="207"/>
      <c r="K219" s="207"/>
      <c r="L219" s="212"/>
      <c r="M219" s="213"/>
      <c r="N219" s="214"/>
      <c r="O219" s="214"/>
      <c r="P219" s="214"/>
      <c r="Q219" s="214"/>
      <c r="R219" s="214"/>
      <c r="S219" s="214"/>
      <c r="T219" s="215"/>
      <c r="AT219" s="216" t="s">
        <v>231</v>
      </c>
      <c r="AU219" s="216" t="s">
        <v>89</v>
      </c>
      <c r="AV219" s="14" t="s">
        <v>161</v>
      </c>
      <c r="AW219" s="14" t="s">
        <v>40</v>
      </c>
      <c r="AX219" s="14" t="s">
        <v>21</v>
      </c>
      <c r="AY219" s="216" t="s">
        <v>142</v>
      </c>
    </row>
    <row r="220" spans="1:65" s="2" customFormat="1" ht="24.2" customHeight="1">
      <c r="A220" s="36"/>
      <c r="B220" s="37"/>
      <c r="C220" s="176" t="s">
        <v>453</v>
      </c>
      <c r="D220" s="176" t="s">
        <v>145</v>
      </c>
      <c r="E220" s="177" t="s">
        <v>937</v>
      </c>
      <c r="F220" s="178" t="s">
        <v>938</v>
      </c>
      <c r="G220" s="179" t="s">
        <v>256</v>
      </c>
      <c r="H220" s="180">
        <v>46.16</v>
      </c>
      <c r="I220" s="181"/>
      <c r="J220" s="182">
        <f>ROUND(I220*H220,2)</f>
        <v>0</v>
      </c>
      <c r="K220" s="178" t="s">
        <v>149</v>
      </c>
      <c r="L220" s="41"/>
      <c r="M220" s="183" t="s">
        <v>35</v>
      </c>
      <c r="N220" s="184" t="s">
        <v>51</v>
      </c>
      <c r="O220" s="66"/>
      <c r="P220" s="185">
        <f>O220*H220</f>
        <v>0</v>
      </c>
      <c r="Q220" s="185">
        <v>2.0000000000000001E-4</v>
      </c>
      <c r="R220" s="185">
        <f>Q220*H220</f>
        <v>9.2320000000000006E-3</v>
      </c>
      <c r="S220" s="185">
        <v>0</v>
      </c>
      <c r="T220" s="186">
        <f>S220*H220</f>
        <v>0</v>
      </c>
      <c r="U220" s="36"/>
      <c r="V220" s="36"/>
      <c r="W220" s="36"/>
      <c r="X220" s="36"/>
      <c r="Y220" s="36"/>
      <c r="Z220" s="36"/>
      <c r="AA220" s="36"/>
      <c r="AB220" s="36"/>
      <c r="AC220" s="36"/>
      <c r="AD220" s="36"/>
      <c r="AE220" s="36"/>
      <c r="AR220" s="187" t="s">
        <v>307</v>
      </c>
      <c r="AT220" s="187" t="s">
        <v>145</v>
      </c>
      <c r="AU220" s="187" t="s">
        <v>89</v>
      </c>
      <c r="AY220" s="18" t="s">
        <v>142</v>
      </c>
      <c r="BE220" s="188">
        <f>IF(N220="základní",J220,0)</f>
        <v>0</v>
      </c>
      <c r="BF220" s="188">
        <f>IF(N220="snížená",J220,0)</f>
        <v>0</v>
      </c>
      <c r="BG220" s="188">
        <f>IF(N220="zákl. přenesená",J220,0)</f>
        <v>0</v>
      </c>
      <c r="BH220" s="188">
        <f>IF(N220="sníž. přenesená",J220,0)</f>
        <v>0</v>
      </c>
      <c r="BI220" s="188">
        <f>IF(N220="nulová",J220,0)</f>
        <v>0</v>
      </c>
      <c r="BJ220" s="18" t="s">
        <v>21</v>
      </c>
      <c r="BK220" s="188">
        <f>ROUND(I220*H220,2)</f>
        <v>0</v>
      </c>
      <c r="BL220" s="18" t="s">
        <v>307</v>
      </c>
      <c r="BM220" s="187" t="s">
        <v>939</v>
      </c>
    </row>
    <row r="221" spans="1:65" s="2" customFormat="1" ht="97.5">
      <c r="A221" s="36"/>
      <c r="B221" s="37"/>
      <c r="C221" s="38"/>
      <c r="D221" s="196" t="s">
        <v>238</v>
      </c>
      <c r="E221" s="38"/>
      <c r="F221" s="217" t="s">
        <v>930</v>
      </c>
      <c r="G221" s="38"/>
      <c r="H221" s="38"/>
      <c r="I221" s="218"/>
      <c r="J221" s="38"/>
      <c r="K221" s="38"/>
      <c r="L221" s="41"/>
      <c r="M221" s="219"/>
      <c r="N221" s="220"/>
      <c r="O221" s="66"/>
      <c r="P221" s="66"/>
      <c r="Q221" s="66"/>
      <c r="R221" s="66"/>
      <c r="S221" s="66"/>
      <c r="T221" s="67"/>
      <c r="U221" s="36"/>
      <c r="V221" s="36"/>
      <c r="W221" s="36"/>
      <c r="X221" s="36"/>
      <c r="Y221" s="36"/>
      <c r="Z221" s="36"/>
      <c r="AA221" s="36"/>
      <c r="AB221" s="36"/>
      <c r="AC221" s="36"/>
      <c r="AD221" s="36"/>
      <c r="AE221" s="36"/>
      <c r="AT221" s="18" t="s">
        <v>238</v>
      </c>
      <c r="AU221" s="18" t="s">
        <v>89</v>
      </c>
    </row>
    <row r="222" spans="1:65" s="2" customFormat="1" ht="24.2" customHeight="1">
      <c r="A222" s="36"/>
      <c r="B222" s="37"/>
      <c r="C222" s="176" t="s">
        <v>459</v>
      </c>
      <c r="D222" s="176" t="s">
        <v>145</v>
      </c>
      <c r="E222" s="177" t="s">
        <v>940</v>
      </c>
      <c r="F222" s="178" t="s">
        <v>941</v>
      </c>
      <c r="G222" s="179" t="s">
        <v>256</v>
      </c>
      <c r="H222" s="180">
        <v>29.145</v>
      </c>
      <c r="I222" s="181"/>
      <c r="J222" s="182">
        <f>ROUND(I222*H222,2)</f>
        <v>0</v>
      </c>
      <c r="K222" s="178" t="s">
        <v>149</v>
      </c>
      <c r="L222" s="41"/>
      <c r="M222" s="183" t="s">
        <v>35</v>
      </c>
      <c r="N222" s="184" t="s">
        <v>51</v>
      </c>
      <c r="O222" s="66"/>
      <c r="P222" s="185">
        <f>O222*H222</f>
        <v>0</v>
      </c>
      <c r="Q222" s="185">
        <v>0</v>
      </c>
      <c r="R222" s="185">
        <f>Q222*H222</f>
        <v>0</v>
      </c>
      <c r="S222" s="185">
        <v>3.175E-2</v>
      </c>
      <c r="T222" s="186">
        <f>S222*H222</f>
        <v>0.92535374999999997</v>
      </c>
      <c r="U222" s="36"/>
      <c r="V222" s="36"/>
      <c r="W222" s="36"/>
      <c r="X222" s="36"/>
      <c r="Y222" s="36"/>
      <c r="Z222" s="36"/>
      <c r="AA222" s="36"/>
      <c r="AB222" s="36"/>
      <c r="AC222" s="36"/>
      <c r="AD222" s="36"/>
      <c r="AE222" s="36"/>
      <c r="AR222" s="187" t="s">
        <v>307</v>
      </c>
      <c r="AT222" s="187" t="s">
        <v>145</v>
      </c>
      <c r="AU222" s="187" t="s">
        <v>89</v>
      </c>
      <c r="AY222" s="18" t="s">
        <v>142</v>
      </c>
      <c r="BE222" s="188">
        <f>IF(N222="základní",J222,0)</f>
        <v>0</v>
      </c>
      <c r="BF222" s="188">
        <f>IF(N222="snížená",J222,0)</f>
        <v>0</v>
      </c>
      <c r="BG222" s="188">
        <f>IF(N222="zákl. přenesená",J222,0)</f>
        <v>0</v>
      </c>
      <c r="BH222" s="188">
        <f>IF(N222="sníž. přenesená",J222,0)</f>
        <v>0</v>
      </c>
      <c r="BI222" s="188">
        <f>IF(N222="nulová",J222,0)</f>
        <v>0</v>
      </c>
      <c r="BJ222" s="18" t="s">
        <v>21</v>
      </c>
      <c r="BK222" s="188">
        <f>ROUND(I222*H222,2)</f>
        <v>0</v>
      </c>
      <c r="BL222" s="18" t="s">
        <v>307</v>
      </c>
      <c r="BM222" s="187" t="s">
        <v>942</v>
      </c>
    </row>
    <row r="223" spans="1:65" s="2" customFormat="1" ht="39">
      <c r="A223" s="36"/>
      <c r="B223" s="37"/>
      <c r="C223" s="38"/>
      <c r="D223" s="196" t="s">
        <v>238</v>
      </c>
      <c r="E223" s="38"/>
      <c r="F223" s="217" t="s">
        <v>943</v>
      </c>
      <c r="G223" s="38"/>
      <c r="H223" s="38"/>
      <c r="I223" s="218"/>
      <c r="J223" s="38"/>
      <c r="K223" s="38"/>
      <c r="L223" s="41"/>
      <c r="M223" s="219"/>
      <c r="N223" s="220"/>
      <c r="O223" s="66"/>
      <c r="P223" s="66"/>
      <c r="Q223" s="66"/>
      <c r="R223" s="66"/>
      <c r="S223" s="66"/>
      <c r="T223" s="67"/>
      <c r="U223" s="36"/>
      <c r="V223" s="36"/>
      <c r="W223" s="36"/>
      <c r="X223" s="36"/>
      <c r="Y223" s="36"/>
      <c r="Z223" s="36"/>
      <c r="AA223" s="36"/>
      <c r="AB223" s="36"/>
      <c r="AC223" s="36"/>
      <c r="AD223" s="36"/>
      <c r="AE223" s="36"/>
      <c r="AT223" s="18" t="s">
        <v>238</v>
      </c>
      <c r="AU223" s="18" t="s">
        <v>89</v>
      </c>
    </row>
    <row r="224" spans="1:65" s="13" customFormat="1" ht="11.25">
      <c r="B224" s="194"/>
      <c r="C224" s="195"/>
      <c r="D224" s="196" t="s">
        <v>231</v>
      </c>
      <c r="E224" s="197" t="s">
        <v>35</v>
      </c>
      <c r="F224" s="198" t="s">
        <v>944</v>
      </c>
      <c r="G224" s="195"/>
      <c r="H224" s="199">
        <v>29.145</v>
      </c>
      <c r="I224" s="200"/>
      <c r="J224" s="195"/>
      <c r="K224" s="195"/>
      <c r="L224" s="201"/>
      <c r="M224" s="202"/>
      <c r="N224" s="203"/>
      <c r="O224" s="203"/>
      <c r="P224" s="203"/>
      <c r="Q224" s="203"/>
      <c r="R224" s="203"/>
      <c r="S224" s="203"/>
      <c r="T224" s="204"/>
      <c r="AT224" s="205" t="s">
        <v>231</v>
      </c>
      <c r="AU224" s="205" t="s">
        <v>89</v>
      </c>
      <c r="AV224" s="13" t="s">
        <v>89</v>
      </c>
      <c r="AW224" s="13" t="s">
        <v>40</v>
      </c>
      <c r="AX224" s="13" t="s">
        <v>80</v>
      </c>
      <c r="AY224" s="205" t="s">
        <v>142</v>
      </c>
    </row>
    <row r="225" spans="1:65" s="14" customFormat="1" ht="11.25">
      <c r="B225" s="206"/>
      <c r="C225" s="207"/>
      <c r="D225" s="196" t="s">
        <v>231</v>
      </c>
      <c r="E225" s="208" t="s">
        <v>35</v>
      </c>
      <c r="F225" s="209" t="s">
        <v>233</v>
      </c>
      <c r="G225" s="207"/>
      <c r="H225" s="210">
        <v>29.145</v>
      </c>
      <c r="I225" s="211"/>
      <c r="J225" s="207"/>
      <c r="K225" s="207"/>
      <c r="L225" s="212"/>
      <c r="M225" s="213"/>
      <c r="N225" s="214"/>
      <c r="O225" s="214"/>
      <c r="P225" s="214"/>
      <c r="Q225" s="214"/>
      <c r="R225" s="214"/>
      <c r="S225" s="214"/>
      <c r="T225" s="215"/>
      <c r="AT225" s="216" t="s">
        <v>231</v>
      </c>
      <c r="AU225" s="216" t="s">
        <v>89</v>
      </c>
      <c r="AV225" s="14" t="s">
        <v>161</v>
      </c>
      <c r="AW225" s="14" t="s">
        <v>40</v>
      </c>
      <c r="AX225" s="14" t="s">
        <v>21</v>
      </c>
      <c r="AY225" s="216" t="s">
        <v>142</v>
      </c>
    </row>
    <row r="226" spans="1:65" s="2" customFormat="1" ht="14.45" customHeight="1">
      <c r="A226" s="36"/>
      <c r="B226" s="37"/>
      <c r="C226" s="176" t="s">
        <v>464</v>
      </c>
      <c r="D226" s="176" t="s">
        <v>145</v>
      </c>
      <c r="E226" s="177" t="s">
        <v>945</v>
      </c>
      <c r="F226" s="178" t="s">
        <v>946</v>
      </c>
      <c r="G226" s="179" t="s">
        <v>256</v>
      </c>
      <c r="H226" s="180">
        <v>50</v>
      </c>
      <c r="I226" s="181"/>
      <c r="J226" s="182">
        <f>ROUND(I226*H226,2)</f>
        <v>0</v>
      </c>
      <c r="K226" s="178" t="s">
        <v>35</v>
      </c>
      <c r="L226" s="41"/>
      <c r="M226" s="183" t="s">
        <v>35</v>
      </c>
      <c r="N226" s="184" t="s">
        <v>51</v>
      </c>
      <c r="O226" s="66"/>
      <c r="P226" s="185">
        <f>O226*H226</f>
        <v>0</v>
      </c>
      <c r="Q226" s="185">
        <v>0</v>
      </c>
      <c r="R226" s="185">
        <f>Q226*H226</f>
        <v>0</v>
      </c>
      <c r="S226" s="185">
        <v>5.638E-2</v>
      </c>
      <c r="T226" s="186">
        <f>S226*H226</f>
        <v>2.819</v>
      </c>
      <c r="U226" s="36"/>
      <c r="V226" s="36"/>
      <c r="W226" s="36"/>
      <c r="X226" s="36"/>
      <c r="Y226" s="36"/>
      <c r="Z226" s="36"/>
      <c r="AA226" s="36"/>
      <c r="AB226" s="36"/>
      <c r="AC226" s="36"/>
      <c r="AD226" s="36"/>
      <c r="AE226" s="36"/>
      <c r="AR226" s="187" t="s">
        <v>307</v>
      </c>
      <c r="AT226" s="187" t="s">
        <v>145</v>
      </c>
      <c r="AU226" s="187" t="s">
        <v>89</v>
      </c>
      <c r="AY226" s="18" t="s">
        <v>142</v>
      </c>
      <c r="BE226" s="188">
        <f>IF(N226="základní",J226,0)</f>
        <v>0</v>
      </c>
      <c r="BF226" s="188">
        <f>IF(N226="snížená",J226,0)</f>
        <v>0</v>
      </c>
      <c r="BG226" s="188">
        <f>IF(N226="zákl. přenesená",J226,0)</f>
        <v>0</v>
      </c>
      <c r="BH226" s="188">
        <f>IF(N226="sníž. přenesená",J226,0)</f>
        <v>0</v>
      </c>
      <c r="BI226" s="188">
        <f>IF(N226="nulová",J226,0)</f>
        <v>0</v>
      </c>
      <c r="BJ226" s="18" t="s">
        <v>21</v>
      </c>
      <c r="BK226" s="188">
        <f>ROUND(I226*H226,2)</f>
        <v>0</v>
      </c>
      <c r="BL226" s="18" t="s">
        <v>307</v>
      </c>
      <c r="BM226" s="187" t="s">
        <v>947</v>
      </c>
    </row>
    <row r="227" spans="1:65" s="2" customFormat="1" ht="39">
      <c r="A227" s="36"/>
      <c r="B227" s="37"/>
      <c r="C227" s="38"/>
      <c r="D227" s="196" t="s">
        <v>238</v>
      </c>
      <c r="E227" s="38"/>
      <c r="F227" s="217" t="s">
        <v>943</v>
      </c>
      <c r="G227" s="38"/>
      <c r="H227" s="38"/>
      <c r="I227" s="218"/>
      <c r="J227" s="38"/>
      <c r="K227" s="38"/>
      <c r="L227" s="41"/>
      <c r="M227" s="219"/>
      <c r="N227" s="220"/>
      <c r="O227" s="66"/>
      <c r="P227" s="66"/>
      <c r="Q227" s="66"/>
      <c r="R227" s="66"/>
      <c r="S227" s="66"/>
      <c r="T227" s="67"/>
      <c r="U227" s="36"/>
      <c r="V227" s="36"/>
      <c r="W227" s="36"/>
      <c r="X227" s="36"/>
      <c r="Y227" s="36"/>
      <c r="Z227" s="36"/>
      <c r="AA227" s="36"/>
      <c r="AB227" s="36"/>
      <c r="AC227" s="36"/>
      <c r="AD227" s="36"/>
      <c r="AE227" s="36"/>
      <c r="AT227" s="18" t="s">
        <v>238</v>
      </c>
      <c r="AU227" s="18" t="s">
        <v>89</v>
      </c>
    </row>
    <row r="228" spans="1:65" s="2" customFormat="1" ht="24.2" customHeight="1">
      <c r="A228" s="36"/>
      <c r="B228" s="37"/>
      <c r="C228" s="176" t="s">
        <v>469</v>
      </c>
      <c r="D228" s="176" t="s">
        <v>145</v>
      </c>
      <c r="E228" s="177" t="s">
        <v>948</v>
      </c>
      <c r="F228" s="178" t="s">
        <v>949</v>
      </c>
      <c r="G228" s="179" t="s">
        <v>256</v>
      </c>
      <c r="H228" s="180">
        <v>261.49200000000002</v>
      </c>
      <c r="I228" s="181"/>
      <c r="J228" s="182">
        <f>ROUND(I228*H228,2)</f>
        <v>0</v>
      </c>
      <c r="K228" s="178" t="s">
        <v>149</v>
      </c>
      <c r="L228" s="41"/>
      <c r="M228" s="183" t="s">
        <v>35</v>
      </c>
      <c r="N228" s="184" t="s">
        <v>51</v>
      </c>
      <c r="O228" s="66"/>
      <c r="P228" s="185">
        <f>O228*H228</f>
        <v>0</v>
      </c>
      <c r="Q228" s="185">
        <v>1.5769999999999999E-2</v>
      </c>
      <c r="R228" s="185">
        <f>Q228*H228</f>
        <v>4.1237288400000001</v>
      </c>
      <c r="S228" s="185">
        <v>0</v>
      </c>
      <c r="T228" s="186">
        <f>S228*H228</f>
        <v>0</v>
      </c>
      <c r="U228" s="36"/>
      <c r="V228" s="36"/>
      <c r="W228" s="36"/>
      <c r="X228" s="36"/>
      <c r="Y228" s="36"/>
      <c r="Z228" s="36"/>
      <c r="AA228" s="36"/>
      <c r="AB228" s="36"/>
      <c r="AC228" s="36"/>
      <c r="AD228" s="36"/>
      <c r="AE228" s="36"/>
      <c r="AR228" s="187" t="s">
        <v>307</v>
      </c>
      <c r="AT228" s="187" t="s">
        <v>145</v>
      </c>
      <c r="AU228" s="187" t="s">
        <v>89</v>
      </c>
      <c r="AY228" s="18" t="s">
        <v>142</v>
      </c>
      <c r="BE228" s="188">
        <f>IF(N228="základní",J228,0)</f>
        <v>0</v>
      </c>
      <c r="BF228" s="188">
        <f>IF(N228="snížená",J228,0)</f>
        <v>0</v>
      </c>
      <c r="BG228" s="188">
        <f>IF(N228="zákl. přenesená",J228,0)</f>
        <v>0</v>
      </c>
      <c r="BH228" s="188">
        <f>IF(N228="sníž. přenesená",J228,0)</f>
        <v>0</v>
      </c>
      <c r="BI228" s="188">
        <f>IF(N228="nulová",J228,0)</f>
        <v>0</v>
      </c>
      <c r="BJ228" s="18" t="s">
        <v>21</v>
      </c>
      <c r="BK228" s="188">
        <f>ROUND(I228*H228,2)</f>
        <v>0</v>
      </c>
      <c r="BL228" s="18" t="s">
        <v>307</v>
      </c>
      <c r="BM228" s="187" t="s">
        <v>950</v>
      </c>
    </row>
    <row r="229" spans="1:65" s="2" customFormat="1" ht="87.75">
      <c r="A229" s="36"/>
      <c r="B229" s="37"/>
      <c r="C229" s="38"/>
      <c r="D229" s="196" t="s">
        <v>238</v>
      </c>
      <c r="E229" s="38"/>
      <c r="F229" s="217" t="s">
        <v>951</v>
      </c>
      <c r="G229" s="38"/>
      <c r="H229" s="38"/>
      <c r="I229" s="218"/>
      <c r="J229" s="38"/>
      <c r="K229" s="38"/>
      <c r="L229" s="41"/>
      <c r="M229" s="219"/>
      <c r="N229" s="220"/>
      <c r="O229" s="66"/>
      <c r="P229" s="66"/>
      <c r="Q229" s="66"/>
      <c r="R229" s="66"/>
      <c r="S229" s="66"/>
      <c r="T229" s="67"/>
      <c r="U229" s="36"/>
      <c r="V229" s="36"/>
      <c r="W229" s="36"/>
      <c r="X229" s="36"/>
      <c r="Y229" s="36"/>
      <c r="Z229" s="36"/>
      <c r="AA229" s="36"/>
      <c r="AB229" s="36"/>
      <c r="AC229" s="36"/>
      <c r="AD229" s="36"/>
      <c r="AE229" s="36"/>
      <c r="AT229" s="18" t="s">
        <v>238</v>
      </c>
      <c r="AU229" s="18" t="s">
        <v>89</v>
      </c>
    </row>
    <row r="230" spans="1:65" s="13" customFormat="1" ht="11.25">
      <c r="B230" s="194"/>
      <c r="C230" s="195"/>
      <c r="D230" s="196" t="s">
        <v>231</v>
      </c>
      <c r="E230" s="197" t="s">
        <v>35</v>
      </c>
      <c r="F230" s="198" t="s">
        <v>952</v>
      </c>
      <c r="G230" s="195"/>
      <c r="H230" s="199">
        <v>6.54</v>
      </c>
      <c r="I230" s="200"/>
      <c r="J230" s="195"/>
      <c r="K230" s="195"/>
      <c r="L230" s="201"/>
      <c r="M230" s="202"/>
      <c r="N230" s="203"/>
      <c r="O230" s="203"/>
      <c r="P230" s="203"/>
      <c r="Q230" s="203"/>
      <c r="R230" s="203"/>
      <c r="S230" s="203"/>
      <c r="T230" s="204"/>
      <c r="AT230" s="205" t="s">
        <v>231</v>
      </c>
      <c r="AU230" s="205" t="s">
        <v>89</v>
      </c>
      <c r="AV230" s="13" t="s">
        <v>89</v>
      </c>
      <c r="AW230" s="13" t="s">
        <v>40</v>
      </c>
      <c r="AX230" s="13" t="s">
        <v>80</v>
      </c>
      <c r="AY230" s="205" t="s">
        <v>142</v>
      </c>
    </row>
    <row r="231" spans="1:65" s="15" customFormat="1" ht="11.25">
      <c r="B231" s="231"/>
      <c r="C231" s="232"/>
      <c r="D231" s="196" t="s">
        <v>231</v>
      </c>
      <c r="E231" s="233" t="s">
        <v>35</v>
      </c>
      <c r="F231" s="234" t="s">
        <v>796</v>
      </c>
      <c r="G231" s="232"/>
      <c r="H231" s="233" t="s">
        <v>35</v>
      </c>
      <c r="I231" s="235"/>
      <c r="J231" s="232"/>
      <c r="K231" s="232"/>
      <c r="L231" s="236"/>
      <c r="M231" s="237"/>
      <c r="N231" s="238"/>
      <c r="O231" s="238"/>
      <c r="P231" s="238"/>
      <c r="Q231" s="238"/>
      <c r="R231" s="238"/>
      <c r="S231" s="238"/>
      <c r="T231" s="239"/>
      <c r="AT231" s="240" t="s">
        <v>231</v>
      </c>
      <c r="AU231" s="240" t="s">
        <v>89</v>
      </c>
      <c r="AV231" s="15" t="s">
        <v>21</v>
      </c>
      <c r="AW231" s="15" t="s">
        <v>40</v>
      </c>
      <c r="AX231" s="15" t="s">
        <v>80</v>
      </c>
      <c r="AY231" s="240" t="s">
        <v>142</v>
      </c>
    </row>
    <row r="232" spans="1:65" s="13" customFormat="1" ht="11.25">
      <c r="B232" s="194"/>
      <c r="C232" s="195"/>
      <c r="D232" s="196" t="s">
        <v>231</v>
      </c>
      <c r="E232" s="197" t="s">
        <v>35</v>
      </c>
      <c r="F232" s="198" t="s">
        <v>953</v>
      </c>
      <c r="G232" s="195"/>
      <c r="H232" s="199">
        <v>6.54</v>
      </c>
      <c r="I232" s="200"/>
      <c r="J232" s="195"/>
      <c r="K232" s="195"/>
      <c r="L232" s="201"/>
      <c r="M232" s="202"/>
      <c r="N232" s="203"/>
      <c r="O232" s="203"/>
      <c r="P232" s="203"/>
      <c r="Q232" s="203"/>
      <c r="R232" s="203"/>
      <c r="S232" s="203"/>
      <c r="T232" s="204"/>
      <c r="AT232" s="205" t="s">
        <v>231</v>
      </c>
      <c r="AU232" s="205" t="s">
        <v>89</v>
      </c>
      <c r="AV232" s="13" t="s">
        <v>89</v>
      </c>
      <c r="AW232" s="13" t="s">
        <v>40</v>
      </c>
      <c r="AX232" s="13" t="s">
        <v>80</v>
      </c>
      <c r="AY232" s="205" t="s">
        <v>142</v>
      </c>
    </row>
    <row r="233" spans="1:65" s="15" customFormat="1" ht="11.25">
      <c r="B233" s="231"/>
      <c r="C233" s="232"/>
      <c r="D233" s="196" t="s">
        <v>231</v>
      </c>
      <c r="E233" s="233" t="s">
        <v>35</v>
      </c>
      <c r="F233" s="234" t="s">
        <v>395</v>
      </c>
      <c r="G233" s="232"/>
      <c r="H233" s="233" t="s">
        <v>35</v>
      </c>
      <c r="I233" s="235"/>
      <c r="J233" s="232"/>
      <c r="K233" s="232"/>
      <c r="L233" s="236"/>
      <c r="M233" s="237"/>
      <c r="N233" s="238"/>
      <c r="O233" s="238"/>
      <c r="P233" s="238"/>
      <c r="Q233" s="238"/>
      <c r="R233" s="238"/>
      <c r="S233" s="238"/>
      <c r="T233" s="239"/>
      <c r="AT233" s="240" t="s">
        <v>231</v>
      </c>
      <c r="AU233" s="240" t="s">
        <v>89</v>
      </c>
      <c r="AV233" s="15" t="s">
        <v>21</v>
      </c>
      <c r="AW233" s="15" t="s">
        <v>40</v>
      </c>
      <c r="AX233" s="15" t="s">
        <v>80</v>
      </c>
      <c r="AY233" s="240" t="s">
        <v>142</v>
      </c>
    </row>
    <row r="234" spans="1:65" s="13" customFormat="1" ht="11.25">
      <c r="B234" s="194"/>
      <c r="C234" s="195"/>
      <c r="D234" s="196" t="s">
        <v>231</v>
      </c>
      <c r="E234" s="197" t="s">
        <v>35</v>
      </c>
      <c r="F234" s="198" t="s">
        <v>954</v>
      </c>
      <c r="G234" s="195"/>
      <c r="H234" s="199">
        <v>7.97</v>
      </c>
      <c r="I234" s="200"/>
      <c r="J234" s="195"/>
      <c r="K234" s="195"/>
      <c r="L234" s="201"/>
      <c r="M234" s="202"/>
      <c r="N234" s="203"/>
      <c r="O234" s="203"/>
      <c r="P234" s="203"/>
      <c r="Q234" s="203"/>
      <c r="R234" s="203"/>
      <c r="S234" s="203"/>
      <c r="T234" s="204"/>
      <c r="AT234" s="205" t="s">
        <v>231</v>
      </c>
      <c r="AU234" s="205" t="s">
        <v>89</v>
      </c>
      <c r="AV234" s="13" t="s">
        <v>89</v>
      </c>
      <c r="AW234" s="13" t="s">
        <v>40</v>
      </c>
      <c r="AX234" s="13" t="s">
        <v>80</v>
      </c>
      <c r="AY234" s="205" t="s">
        <v>142</v>
      </c>
    </row>
    <row r="235" spans="1:65" s="13" customFormat="1" ht="11.25">
      <c r="B235" s="194"/>
      <c r="C235" s="195"/>
      <c r="D235" s="196" t="s">
        <v>231</v>
      </c>
      <c r="E235" s="197" t="s">
        <v>35</v>
      </c>
      <c r="F235" s="198" t="s">
        <v>955</v>
      </c>
      <c r="G235" s="195"/>
      <c r="H235" s="199">
        <v>164.66</v>
      </c>
      <c r="I235" s="200"/>
      <c r="J235" s="195"/>
      <c r="K235" s="195"/>
      <c r="L235" s="201"/>
      <c r="M235" s="202"/>
      <c r="N235" s="203"/>
      <c r="O235" s="203"/>
      <c r="P235" s="203"/>
      <c r="Q235" s="203"/>
      <c r="R235" s="203"/>
      <c r="S235" s="203"/>
      <c r="T235" s="204"/>
      <c r="AT235" s="205" t="s">
        <v>231</v>
      </c>
      <c r="AU235" s="205" t="s">
        <v>89</v>
      </c>
      <c r="AV235" s="13" t="s">
        <v>89</v>
      </c>
      <c r="AW235" s="13" t="s">
        <v>40</v>
      </c>
      <c r="AX235" s="13" t="s">
        <v>80</v>
      </c>
      <c r="AY235" s="205" t="s">
        <v>142</v>
      </c>
    </row>
    <row r="236" spans="1:65" s="13" customFormat="1" ht="11.25">
      <c r="B236" s="194"/>
      <c r="C236" s="195"/>
      <c r="D236" s="196" t="s">
        <v>231</v>
      </c>
      <c r="E236" s="197" t="s">
        <v>35</v>
      </c>
      <c r="F236" s="198" t="s">
        <v>956</v>
      </c>
      <c r="G236" s="195"/>
      <c r="H236" s="199">
        <v>32.200000000000003</v>
      </c>
      <c r="I236" s="200"/>
      <c r="J236" s="195"/>
      <c r="K236" s="195"/>
      <c r="L236" s="201"/>
      <c r="M236" s="202"/>
      <c r="N236" s="203"/>
      <c r="O236" s="203"/>
      <c r="P236" s="203"/>
      <c r="Q236" s="203"/>
      <c r="R236" s="203"/>
      <c r="S236" s="203"/>
      <c r="T236" s="204"/>
      <c r="AT236" s="205" t="s">
        <v>231</v>
      </c>
      <c r="AU236" s="205" t="s">
        <v>89</v>
      </c>
      <c r="AV236" s="13" t="s">
        <v>89</v>
      </c>
      <c r="AW236" s="13" t="s">
        <v>40</v>
      </c>
      <c r="AX236" s="13" t="s">
        <v>80</v>
      </c>
      <c r="AY236" s="205" t="s">
        <v>142</v>
      </c>
    </row>
    <row r="237" spans="1:65" s="14" customFormat="1" ht="11.25">
      <c r="B237" s="206"/>
      <c r="C237" s="207"/>
      <c r="D237" s="196" t="s">
        <v>231</v>
      </c>
      <c r="E237" s="208" t="s">
        <v>35</v>
      </c>
      <c r="F237" s="209" t="s">
        <v>233</v>
      </c>
      <c r="G237" s="207"/>
      <c r="H237" s="210">
        <v>217.91</v>
      </c>
      <c r="I237" s="211"/>
      <c r="J237" s="207"/>
      <c r="K237" s="207"/>
      <c r="L237" s="212"/>
      <c r="M237" s="213"/>
      <c r="N237" s="214"/>
      <c r="O237" s="214"/>
      <c r="P237" s="214"/>
      <c r="Q237" s="214"/>
      <c r="R237" s="214"/>
      <c r="S237" s="214"/>
      <c r="T237" s="215"/>
      <c r="AT237" s="216" t="s">
        <v>231</v>
      </c>
      <c r="AU237" s="216" t="s">
        <v>89</v>
      </c>
      <c r="AV237" s="14" t="s">
        <v>161</v>
      </c>
      <c r="AW237" s="14" t="s">
        <v>40</v>
      </c>
      <c r="AX237" s="14" t="s">
        <v>21</v>
      </c>
      <c r="AY237" s="216" t="s">
        <v>142</v>
      </c>
    </row>
    <row r="238" spans="1:65" s="13" customFormat="1" ht="11.25">
      <c r="B238" s="194"/>
      <c r="C238" s="195"/>
      <c r="D238" s="196" t="s">
        <v>231</v>
      </c>
      <c r="E238" s="195"/>
      <c r="F238" s="198" t="s">
        <v>957</v>
      </c>
      <c r="G238" s="195"/>
      <c r="H238" s="199">
        <v>261.49200000000002</v>
      </c>
      <c r="I238" s="200"/>
      <c r="J238" s="195"/>
      <c r="K238" s="195"/>
      <c r="L238" s="201"/>
      <c r="M238" s="202"/>
      <c r="N238" s="203"/>
      <c r="O238" s="203"/>
      <c r="P238" s="203"/>
      <c r="Q238" s="203"/>
      <c r="R238" s="203"/>
      <c r="S238" s="203"/>
      <c r="T238" s="204"/>
      <c r="AT238" s="205" t="s">
        <v>231</v>
      </c>
      <c r="AU238" s="205" t="s">
        <v>89</v>
      </c>
      <c r="AV238" s="13" t="s">
        <v>89</v>
      </c>
      <c r="AW238" s="13" t="s">
        <v>4</v>
      </c>
      <c r="AX238" s="13" t="s">
        <v>21</v>
      </c>
      <c r="AY238" s="205" t="s">
        <v>142</v>
      </c>
    </row>
    <row r="239" spans="1:65" s="2" customFormat="1" ht="24.2" customHeight="1">
      <c r="A239" s="36"/>
      <c r="B239" s="37"/>
      <c r="C239" s="176" t="s">
        <v>474</v>
      </c>
      <c r="D239" s="176" t="s">
        <v>145</v>
      </c>
      <c r="E239" s="177" t="s">
        <v>958</v>
      </c>
      <c r="F239" s="178" t="s">
        <v>959</v>
      </c>
      <c r="G239" s="179" t="s">
        <v>256</v>
      </c>
      <c r="H239" s="180">
        <v>2.4300000000000002</v>
      </c>
      <c r="I239" s="181"/>
      <c r="J239" s="182">
        <f>ROUND(I239*H239,2)</f>
        <v>0</v>
      </c>
      <c r="K239" s="178" t="s">
        <v>149</v>
      </c>
      <c r="L239" s="41"/>
      <c r="M239" s="183" t="s">
        <v>35</v>
      </c>
      <c r="N239" s="184" t="s">
        <v>51</v>
      </c>
      <c r="O239" s="66"/>
      <c r="P239" s="185">
        <f>O239*H239</f>
        <v>0</v>
      </c>
      <c r="Q239" s="185">
        <v>1.259E-2</v>
      </c>
      <c r="R239" s="185">
        <f>Q239*H239</f>
        <v>3.0593700000000005E-2</v>
      </c>
      <c r="S239" s="185">
        <v>0</v>
      </c>
      <c r="T239" s="186">
        <f>S239*H239</f>
        <v>0</v>
      </c>
      <c r="U239" s="36"/>
      <c r="V239" s="36"/>
      <c r="W239" s="36"/>
      <c r="X239" s="36"/>
      <c r="Y239" s="36"/>
      <c r="Z239" s="36"/>
      <c r="AA239" s="36"/>
      <c r="AB239" s="36"/>
      <c r="AC239" s="36"/>
      <c r="AD239" s="36"/>
      <c r="AE239" s="36"/>
      <c r="AR239" s="187" t="s">
        <v>307</v>
      </c>
      <c r="AT239" s="187" t="s">
        <v>145</v>
      </c>
      <c r="AU239" s="187" t="s">
        <v>89</v>
      </c>
      <c r="AY239" s="18" t="s">
        <v>142</v>
      </c>
      <c r="BE239" s="188">
        <f>IF(N239="základní",J239,0)</f>
        <v>0</v>
      </c>
      <c r="BF239" s="188">
        <f>IF(N239="snížená",J239,0)</f>
        <v>0</v>
      </c>
      <c r="BG239" s="188">
        <f>IF(N239="zákl. přenesená",J239,0)</f>
        <v>0</v>
      </c>
      <c r="BH239" s="188">
        <f>IF(N239="sníž. přenesená",J239,0)</f>
        <v>0</v>
      </c>
      <c r="BI239" s="188">
        <f>IF(N239="nulová",J239,0)</f>
        <v>0</v>
      </c>
      <c r="BJ239" s="18" t="s">
        <v>21</v>
      </c>
      <c r="BK239" s="188">
        <f>ROUND(I239*H239,2)</f>
        <v>0</v>
      </c>
      <c r="BL239" s="18" t="s">
        <v>307</v>
      </c>
      <c r="BM239" s="187" t="s">
        <v>960</v>
      </c>
    </row>
    <row r="240" spans="1:65" s="2" customFormat="1" ht="87.75">
      <c r="A240" s="36"/>
      <c r="B240" s="37"/>
      <c r="C240" s="38"/>
      <c r="D240" s="196" t="s">
        <v>238</v>
      </c>
      <c r="E240" s="38"/>
      <c r="F240" s="217" t="s">
        <v>951</v>
      </c>
      <c r="G240" s="38"/>
      <c r="H240" s="38"/>
      <c r="I240" s="218"/>
      <c r="J240" s="38"/>
      <c r="K240" s="38"/>
      <c r="L240" s="41"/>
      <c r="M240" s="219"/>
      <c r="N240" s="220"/>
      <c r="O240" s="66"/>
      <c r="P240" s="66"/>
      <c r="Q240" s="66"/>
      <c r="R240" s="66"/>
      <c r="S240" s="66"/>
      <c r="T240" s="67"/>
      <c r="U240" s="36"/>
      <c r="V240" s="36"/>
      <c r="W240" s="36"/>
      <c r="X240" s="36"/>
      <c r="Y240" s="36"/>
      <c r="Z240" s="36"/>
      <c r="AA240" s="36"/>
      <c r="AB240" s="36"/>
      <c r="AC240" s="36"/>
      <c r="AD240" s="36"/>
      <c r="AE240" s="36"/>
      <c r="AT240" s="18" t="s">
        <v>238</v>
      </c>
      <c r="AU240" s="18" t="s">
        <v>89</v>
      </c>
    </row>
    <row r="241" spans="1:65" s="2" customFormat="1" ht="24.2" customHeight="1">
      <c r="A241" s="36"/>
      <c r="B241" s="37"/>
      <c r="C241" s="176" t="s">
        <v>478</v>
      </c>
      <c r="D241" s="176" t="s">
        <v>145</v>
      </c>
      <c r="E241" s="177" t="s">
        <v>961</v>
      </c>
      <c r="F241" s="178" t="s">
        <v>962</v>
      </c>
      <c r="G241" s="179" t="s">
        <v>256</v>
      </c>
      <c r="H241" s="180">
        <v>245.85</v>
      </c>
      <c r="I241" s="181"/>
      <c r="J241" s="182">
        <f>ROUND(I241*H241,2)</f>
        <v>0</v>
      </c>
      <c r="K241" s="178" t="s">
        <v>149</v>
      </c>
      <c r="L241" s="41"/>
      <c r="M241" s="183" t="s">
        <v>35</v>
      </c>
      <c r="N241" s="184" t="s">
        <v>51</v>
      </c>
      <c r="O241" s="66"/>
      <c r="P241" s="185">
        <f>O241*H241</f>
        <v>0</v>
      </c>
      <c r="Q241" s="185">
        <v>1.17E-3</v>
      </c>
      <c r="R241" s="185">
        <f>Q241*H241</f>
        <v>0.28764450000000003</v>
      </c>
      <c r="S241" s="185">
        <v>0</v>
      </c>
      <c r="T241" s="186">
        <f>S241*H241</f>
        <v>0</v>
      </c>
      <c r="U241" s="36"/>
      <c r="V241" s="36"/>
      <c r="W241" s="36"/>
      <c r="X241" s="36"/>
      <c r="Y241" s="36"/>
      <c r="Z241" s="36"/>
      <c r="AA241" s="36"/>
      <c r="AB241" s="36"/>
      <c r="AC241" s="36"/>
      <c r="AD241" s="36"/>
      <c r="AE241" s="36"/>
      <c r="AR241" s="187" t="s">
        <v>307</v>
      </c>
      <c r="AT241" s="187" t="s">
        <v>145</v>
      </c>
      <c r="AU241" s="187" t="s">
        <v>89</v>
      </c>
      <c r="AY241" s="18" t="s">
        <v>142</v>
      </c>
      <c r="BE241" s="188">
        <f>IF(N241="základní",J241,0)</f>
        <v>0</v>
      </c>
      <c r="BF241" s="188">
        <f>IF(N241="snížená",J241,0)</f>
        <v>0</v>
      </c>
      <c r="BG241" s="188">
        <f>IF(N241="zákl. přenesená",J241,0)</f>
        <v>0</v>
      </c>
      <c r="BH241" s="188">
        <f>IF(N241="sníž. přenesená",J241,0)</f>
        <v>0</v>
      </c>
      <c r="BI241" s="188">
        <f>IF(N241="nulová",J241,0)</f>
        <v>0</v>
      </c>
      <c r="BJ241" s="18" t="s">
        <v>21</v>
      </c>
      <c r="BK241" s="188">
        <f>ROUND(I241*H241,2)</f>
        <v>0</v>
      </c>
      <c r="BL241" s="18" t="s">
        <v>307</v>
      </c>
      <c r="BM241" s="187" t="s">
        <v>963</v>
      </c>
    </row>
    <row r="242" spans="1:65" s="2" customFormat="1" ht="48.75">
      <c r="A242" s="36"/>
      <c r="B242" s="37"/>
      <c r="C242" s="38"/>
      <c r="D242" s="196" t="s">
        <v>238</v>
      </c>
      <c r="E242" s="38"/>
      <c r="F242" s="217" t="s">
        <v>964</v>
      </c>
      <c r="G242" s="38"/>
      <c r="H242" s="38"/>
      <c r="I242" s="218"/>
      <c r="J242" s="38"/>
      <c r="K242" s="38"/>
      <c r="L242" s="41"/>
      <c r="M242" s="219"/>
      <c r="N242" s="220"/>
      <c r="O242" s="66"/>
      <c r="P242" s="66"/>
      <c r="Q242" s="66"/>
      <c r="R242" s="66"/>
      <c r="S242" s="66"/>
      <c r="T242" s="67"/>
      <c r="U242" s="36"/>
      <c r="V242" s="36"/>
      <c r="W242" s="36"/>
      <c r="X242" s="36"/>
      <c r="Y242" s="36"/>
      <c r="Z242" s="36"/>
      <c r="AA242" s="36"/>
      <c r="AB242" s="36"/>
      <c r="AC242" s="36"/>
      <c r="AD242" s="36"/>
      <c r="AE242" s="36"/>
      <c r="AT242" s="18" t="s">
        <v>238</v>
      </c>
      <c r="AU242" s="18" t="s">
        <v>89</v>
      </c>
    </row>
    <row r="243" spans="1:65" s="15" customFormat="1" ht="11.25">
      <c r="B243" s="231"/>
      <c r="C243" s="232"/>
      <c r="D243" s="196" t="s">
        <v>231</v>
      </c>
      <c r="E243" s="233" t="s">
        <v>35</v>
      </c>
      <c r="F243" s="234" t="s">
        <v>794</v>
      </c>
      <c r="G243" s="232"/>
      <c r="H243" s="233" t="s">
        <v>35</v>
      </c>
      <c r="I243" s="235"/>
      <c r="J243" s="232"/>
      <c r="K243" s="232"/>
      <c r="L243" s="236"/>
      <c r="M243" s="237"/>
      <c r="N243" s="238"/>
      <c r="O243" s="238"/>
      <c r="P243" s="238"/>
      <c r="Q243" s="238"/>
      <c r="R243" s="238"/>
      <c r="S243" s="238"/>
      <c r="T243" s="239"/>
      <c r="AT243" s="240" t="s">
        <v>231</v>
      </c>
      <c r="AU243" s="240" t="s">
        <v>89</v>
      </c>
      <c r="AV243" s="15" t="s">
        <v>21</v>
      </c>
      <c r="AW243" s="15" t="s">
        <v>40</v>
      </c>
      <c r="AX243" s="15" t="s">
        <v>80</v>
      </c>
      <c r="AY243" s="240" t="s">
        <v>142</v>
      </c>
    </row>
    <row r="244" spans="1:65" s="13" customFormat="1" ht="11.25">
      <c r="B244" s="194"/>
      <c r="C244" s="195"/>
      <c r="D244" s="196" t="s">
        <v>231</v>
      </c>
      <c r="E244" s="197" t="s">
        <v>35</v>
      </c>
      <c r="F244" s="198" t="s">
        <v>965</v>
      </c>
      <c r="G244" s="195"/>
      <c r="H244" s="199">
        <v>115.21</v>
      </c>
      <c r="I244" s="200"/>
      <c r="J244" s="195"/>
      <c r="K244" s="195"/>
      <c r="L244" s="201"/>
      <c r="M244" s="202"/>
      <c r="N244" s="203"/>
      <c r="O244" s="203"/>
      <c r="P244" s="203"/>
      <c r="Q244" s="203"/>
      <c r="R244" s="203"/>
      <c r="S244" s="203"/>
      <c r="T244" s="204"/>
      <c r="AT244" s="205" t="s">
        <v>231</v>
      </c>
      <c r="AU244" s="205" t="s">
        <v>89</v>
      </c>
      <c r="AV244" s="13" t="s">
        <v>89</v>
      </c>
      <c r="AW244" s="13" t="s">
        <v>40</v>
      </c>
      <c r="AX244" s="13" t="s">
        <v>80</v>
      </c>
      <c r="AY244" s="205" t="s">
        <v>142</v>
      </c>
    </row>
    <row r="245" spans="1:65" s="15" customFormat="1" ht="11.25">
      <c r="B245" s="231"/>
      <c r="C245" s="232"/>
      <c r="D245" s="196" t="s">
        <v>231</v>
      </c>
      <c r="E245" s="233" t="s">
        <v>35</v>
      </c>
      <c r="F245" s="234" t="s">
        <v>796</v>
      </c>
      <c r="G245" s="232"/>
      <c r="H245" s="233" t="s">
        <v>35</v>
      </c>
      <c r="I245" s="235"/>
      <c r="J245" s="232"/>
      <c r="K245" s="232"/>
      <c r="L245" s="236"/>
      <c r="M245" s="237"/>
      <c r="N245" s="238"/>
      <c r="O245" s="238"/>
      <c r="P245" s="238"/>
      <c r="Q245" s="238"/>
      <c r="R245" s="238"/>
      <c r="S245" s="238"/>
      <c r="T245" s="239"/>
      <c r="AT245" s="240" t="s">
        <v>231</v>
      </c>
      <c r="AU245" s="240" t="s">
        <v>89</v>
      </c>
      <c r="AV245" s="15" t="s">
        <v>21</v>
      </c>
      <c r="AW245" s="15" t="s">
        <v>40</v>
      </c>
      <c r="AX245" s="15" t="s">
        <v>80</v>
      </c>
      <c r="AY245" s="240" t="s">
        <v>142</v>
      </c>
    </row>
    <row r="246" spans="1:65" s="13" customFormat="1" ht="11.25">
      <c r="B246" s="194"/>
      <c r="C246" s="195"/>
      <c r="D246" s="196" t="s">
        <v>231</v>
      </c>
      <c r="E246" s="197" t="s">
        <v>35</v>
      </c>
      <c r="F246" s="198" t="s">
        <v>966</v>
      </c>
      <c r="G246" s="195"/>
      <c r="H246" s="199">
        <v>130.63999999999999</v>
      </c>
      <c r="I246" s="200"/>
      <c r="J246" s="195"/>
      <c r="K246" s="195"/>
      <c r="L246" s="201"/>
      <c r="M246" s="202"/>
      <c r="N246" s="203"/>
      <c r="O246" s="203"/>
      <c r="P246" s="203"/>
      <c r="Q246" s="203"/>
      <c r="R246" s="203"/>
      <c r="S246" s="203"/>
      <c r="T246" s="204"/>
      <c r="AT246" s="205" t="s">
        <v>231</v>
      </c>
      <c r="AU246" s="205" t="s">
        <v>89</v>
      </c>
      <c r="AV246" s="13" t="s">
        <v>89</v>
      </c>
      <c r="AW246" s="13" t="s">
        <v>40</v>
      </c>
      <c r="AX246" s="13" t="s">
        <v>80</v>
      </c>
      <c r="AY246" s="205" t="s">
        <v>142</v>
      </c>
    </row>
    <row r="247" spans="1:65" s="14" customFormat="1" ht="11.25">
      <c r="B247" s="206"/>
      <c r="C247" s="207"/>
      <c r="D247" s="196" t="s">
        <v>231</v>
      </c>
      <c r="E247" s="208" t="s">
        <v>35</v>
      </c>
      <c r="F247" s="209" t="s">
        <v>233</v>
      </c>
      <c r="G247" s="207"/>
      <c r="H247" s="210">
        <v>245.85</v>
      </c>
      <c r="I247" s="211"/>
      <c r="J247" s="207"/>
      <c r="K247" s="207"/>
      <c r="L247" s="212"/>
      <c r="M247" s="213"/>
      <c r="N247" s="214"/>
      <c r="O247" s="214"/>
      <c r="P247" s="214"/>
      <c r="Q247" s="214"/>
      <c r="R247" s="214"/>
      <c r="S247" s="214"/>
      <c r="T247" s="215"/>
      <c r="AT247" s="216" t="s">
        <v>231</v>
      </c>
      <c r="AU247" s="216" t="s">
        <v>89</v>
      </c>
      <c r="AV247" s="14" t="s">
        <v>161</v>
      </c>
      <c r="AW247" s="14" t="s">
        <v>40</v>
      </c>
      <c r="AX247" s="14" t="s">
        <v>21</v>
      </c>
      <c r="AY247" s="216" t="s">
        <v>142</v>
      </c>
    </row>
    <row r="248" spans="1:65" s="2" customFormat="1" ht="14.45" customHeight="1">
      <c r="A248" s="36"/>
      <c r="B248" s="37"/>
      <c r="C248" s="221" t="s">
        <v>482</v>
      </c>
      <c r="D248" s="221" t="s">
        <v>240</v>
      </c>
      <c r="E248" s="222" t="s">
        <v>967</v>
      </c>
      <c r="F248" s="223" t="s">
        <v>968</v>
      </c>
      <c r="G248" s="224" t="s">
        <v>256</v>
      </c>
      <c r="H248" s="225">
        <v>258.14299999999997</v>
      </c>
      <c r="I248" s="226"/>
      <c r="J248" s="227">
        <f>ROUND(I248*H248,2)</f>
        <v>0</v>
      </c>
      <c r="K248" s="223" t="s">
        <v>149</v>
      </c>
      <c r="L248" s="228"/>
      <c r="M248" s="229" t="s">
        <v>35</v>
      </c>
      <c r="N248" s="230" t="s">
        <v>51</v>
      </c>
      <c r="O248" s="66"/>
      <c r="P248" s="185">
        <f>O248*H248</f>
        <v>0</v>
      </c>
      <c r="Q248" s="185">
        <v>3.3999999999999998E-3</v>
      </c>
      <c r="R248" s="185">
        <f>Q248*H248</f>
        <v>0.87768619999999986</v>
      </c>
      <c r="S248" s="185">
        <v>0</v>
      </c>
      <c r="T248" s="186">
        <f>S248*H248</f>
        <v>0</v>
      </c>
      <c r="U248" s="36"/>
      <c r="V248" s="36"/>
      <c r="W248" s="36"/>
      <c r="X248" s="36"/>
      <c r="Y248" s="36"/>
      <c r="Z248" s="36"/>
      <c r="AA248" s="36"/>
      <c r="AB248" s="36"/>
      <c r="AC248" s="36"/>
      <c r="AD248" s="36"/>
      <c r="AE248" s="36"/>
      <c r="AR248" s="187" t="s">
        <v>386</v>
      </c>
      <c r="AT248" s="187" t="s">
        <v>240</v>
      </c>
      <c r="AU248" s="187" t="s">
        <v>89</v>
      </c>
      <c r="AY248" s="18" t="s">
        <v>142</v>
      </c>
      <c r="BE248" s="188">
        <f>IF(N248="základní",J248,0)</f>
        <v>0</v>
      </c>
      <c r="BF248" s="188">
        <f>IF(N248="snížená",J248,0)</f>
        <v>0</v>
      </c>
      <c r="BG248" s="188">
        <f>IF(N248="zákl. přenesená",J248,0)</f>
        <v>0</v>
      </c>
      <c r="BH248" s="188">
        <f>IF(N248="sníž. přenesená",J248,0)</f>
        <v>0</v>
      </c>
      <c r="BI248" s="188">
        <f>IF(N248="nulová",J248,0)</f>
        <v>0</v>
      </c>
      <c r="BJ248" s="18" t="s">
        <v>21</v>
      </c>
      <c r="BK248" s="188">
        <f>ROUND(I248*H248,2)</f>
        <v>0</v>
      </c>
      <c r="BL248" s="18" t="s">
        <v>307</v>
      </c>
      <c r="BM248" s="187" t="s">
        <v>969</v>
      </c>
    </row>
    <row r="249" spans="1:65" s="13" customFormat="1" ht="11.25">
      <c r="B249" s="194"/>
      <c r="C249" s="195"/>
      <c r="D249" s="196" t="s">
        <v>231</v>
      </c>
      <c r="E249" s="195"/>
      <c r="F249" s="198" t="s">
        <v>970</v>
      </c>
      <c r="G249" s="195"/>
      <c r="H249" s="199">
        <v>258.14299999999997</v>
      </c>
      <c r="I249" s="200"/>
      <c r="J249" s="195"/>
      <c r="K249" s="195"/>
      <c r="L249" s="201"/>
      <c r="M249" s="202"/>
      <c r="N249" s="203"/>
      <c r="O249" s="203"/>
      <c r="P249" s="203"/>
      <c r="Q249" s="203"/>
      <c r="R249" s="203"/>
      <c r="S249" s="203"/>
      <c r="T249" s="204"/>
      <c r="AT249" s="205" t="s">
        <v>231</v>
      </c>
      <c r="AU249" s="205" t="s">
        <v>89</v>
      </c>
      <c r="AV249" s="13" t="s">
        <v>89</v>
      </c>
      <c r="AW249" s="13" t="s">
        <v>4</v>
      </c>
      <c r="AX249" s="13" t="s">
        <v>21</v>
      </c>
      <c r="AY249" s="205" t="s">
        <v>142</v>
      </c>
    </row>
    <row r="250" spans="1:65" s="2" customFormat="1" ht="14.45" customHeight="1">
      <c r="A250" s="36"/>
      <c r="B250" s="37"/>
      <c r="C250" s="176" t="s">
        <v>487</v>
      </c>
      <c r="D250" s="176" t="s">
        <v>145</v>
      </c>
      <c r="E250" s="177" t="s">
        <v>971</v>
      </c>
      <c r="F250" s="178" t="s">
        <v>972</v>
      </c>
      <c r="G250" s="179" t="s">
        <v>256</v>
      </c>
      <c r="H250" s="180">
        <v>750</v>
      </c>
      <c r="I250" s="181"/>
      <c r="J250" s="182">
        <f>ROUND(I250*H250,2)</f>
        <v>0</v>
      </c>
      <c r="K250" s="178" t="s">
        <v>149</v>
      </c>
      <c r="L250" s="41"/>
      <c r="M250" s="183" t="s">
        <v>35</v>
      </c>
      <c r="N250" s="184" t="s">
        <v>51</v>
      </c>
      <c r="O250" s="66"/>
      <c r="P250" s="185">
        <f>O250*H250</f>
        <v>0</v>
      </c>
      <c r="Q250" s="185">
        <v>0</v>
      </c>
      <c r="R250" s="185">
        <f>Q250*H250</f>
        <v>0</v>
      </c>
      <c r="S250" s="185">
        <v>2.0999999999999999E-3</v>
      </c>
      <c r="T250" s="186">
        <f>S250*H250</f>
        <v>1.575</v>
      </c>
      <c r="U250" s="36"/>
      <c r="V250" s="36"/>
      <c r="W250" s="36"/>
      <c r="X250" s="36"/>
      <c r="Y250" s="36"/>
      <c r="Z250" s="36"/>
      <c r="AA250" s="36"/>
      <c r="AB250" s="36"/>
      <c r="AC250" s="36"/>
      <c r="AD250" s="36"/>
      <c r="AE250" s="36"/>
      <c r="AR250" s="187" t="s">
        <v>307</v>
      </c>
      <c r="AT250" s="187" t="s">
        <v>145</v>
      </c>
      <c r="AU250" s="187" t="s">
        <v>89</v>
      </c>
      <c r="AY250" s="18" t="s">
        <v>142</v>
      </c>
      <c r="BE250" s="188">
        <f>IF(N250="základní",J250,0)</f>
        <v>0</v>
      </c>
      <c r="BF250" s="188">
        <f>IF(N250="snížená",J250,0)</f>
        <v>0</v>
      </c>
      <c r="BG250" s="188">
        <f>IF(N250="zákl. přenesená",J250,0)</f>
        <v>0</v>
      </c>
      <c r="BH250" s="188">
        <f>IF(N250="sníž. přenesená",J250,0)</f>
        <v>0</v>
      </c>
      <c r="BI250" s="188">
        <f>IF(N250="nulová",J250,0)</f>
        <v>0</v>
      </c>
      <c r="BJ250" s="18" t="s">
        <v>21</v>
      </c>
      <c r="BK250" s="188">
        <f>ROUND(I250*H250,2)</f>
        <v>0</v>
      </c>
      <c r="BL250" s="18" t="s">
        <v>307</v>
      </c>
      <c r="BM250" s="187" t="s">
        <v>973</v>
      </c>
    </row>
    <row r="251" spans="1:65" s="2" customFormat="1" ht="29.25">
      <c r="A251" s="36"/>
      <c r="B251" s="37"/>
      <c r="C251" s="38"/>
      <c r="D251" s="196" t="s">
        <v>238</v>
      </c>
      <c r="E251" s="38"/>
      <c r="F251" s="217" t="s">
        <v>974</v>
      </c>
      <c r="G251" s="38"/>
      <c r="H251" s="38"/>
      <c r="I251" s="218"/>
      <c r="J251" s="38"/>
      <c r="K251" s="38"/>
      <c r="L251" s="41"/>
      <c r="M251" s="219"/>
      <c r="N251" s="220"/>
      <c r="O251" s="66"/>
      <c r="P251" s="66"/>
      <c r="Q251" s="66"/>
      <c r="R251" s="66"/>
      <c r="S251" s="66"/>
      <c r="T251" s="67"/>
      <c r="U251" s="36"/>
      <c r="V251" s="36"/>
      <c r="W251" s="36"/>
      <c r="X251" s="36"/>
      <c r="Y251" s="36"/>
      <c r="Z251" s="36"/>
      <c r="AA251" s="36"/>
      <c r="AB251" s="36"/>
      <c r="AC251" s="36"/>
      <c r="AD251" s="36"/>
      <c r="AE251" s="36"/>
      <c r="AT251" s="18" t="s">
        <v>238</v>
      </c>
      <c r="AU251" s="18" t="s">
        <v>89</v>
      </c>
    </row>
    <row r="252" spans="1:65" s="2" customFormat="1" ht="37.9" customHeight="1">
      <c r="A252" s="36"/>
      <c r="B252" s="37"/>
      <c r="C252" s="176" t="s">
        <v>491</v>
      </c>
      <c r="D252" s="176" t="s">
        <v>145</v>
      </c>
      <c r="E252" s="177" t="s">
        <v>975</v>
      </c>
      <c r="F252" s="178" t="s">
        <v>976</v>
      </c>
      <c r="G252" s="179" t="s">
        <v>236</v>
      </c>
      <c r="H252" s="180">
        <v>7.4390000000000001</v>
      </c>
      <c r="I252" s="181"/>
      <c r="J252" s="182">
        <f>ROUND(I252*H252,2)</f>
        <v>0</v>
      </c>
      <c r="K252" s="178" t="s">
        <v>149</v>
      </c>
      <c r="L252" s="41"/>
      <c r="M252" s="183" t="s">
        <v>35</v>
      </c>
      <c r="N252" s="184" t="s">
        <v>51</v>
      </c>
      <c r="O252" s="66"/>
      <c r="P252" s="185">
        <f>O252*H252</f>
        <v>0</v>
      </c>
      <c r="Q252" s="185">
        <v>0</v>
      </c>
      <c r="R252" s="185">
        <f>Q252*H252</f>
        <v>0</v>
      </c>
      <c r="S252" s="185">
        <v>0</v>
      </c>
      <c r="T252" s="186">
        <f>S252*H252</f>
        <v>0</v>
      </c>
      <c r="U252" s="36"/>
      <c r="V252" s="36"/>
      <c r="W252" s="36"/>
      <c r="X252" s="36"/>
      <c r="Y252" s="36"/>
      <c r="Z252" s="36"/>
      <c r="AA252" s="36"/>
      <c r="AB252" s="36"/>
      <c r="AC252" s="36"/>
      <c r="AD252" s="36"/>
      <c r="AE252" s="36"/>
      <c r="AR252" s="187" t="s">
        <v>307</v>
      </c>
      <c r="AT252" s="187" t="s">
        <v>145</v>
      </c>
      <c r="AU252" s="187" t="s">
        <v>89</v>
      </c>
      <c r="AY252" s="18" t="s">
        <v>142</v>
      </c>
      <c r="BE252" s="188">
        <f>IF(N252="základní",J252,0)</f>
        <v>0</v>
      </c>
      <c r="BF252" s="188">
        <f>IF(N252="snížená",J252,0)</f>
        <v>0</v>
      </c>
      <c r="BG252" s="188">
        <f>IF(N252="zákl. přenesená",J252,0)</f>
        <v>0</v>
      </c>
      <c r="BH252" s="188">
        <f>IF(N252="sníž. přenesená",J252,0)</f>
        <v>0</v>
      </c>
      <c r="BI252" s="188">
        <f>IF(N252="nulová",J252,0)</f>
        <v>0</v>
      </c>
      <c r="BJ252" s="18" t="s">
        <v>21</v>
      </c>
      <c r="BK252" s="188">
        <f>ROUND(I252*H252,2)</f>
        <v>0</v>
      </c>
      <c r="BL252" s="18" t="s">
        <v>307</v>
      </c>
      <c r="BM252" s="187" t="s">
        <v>977</v>
      </c>
    </row>
    <row r="253" spans="1:65" s="2" customFormat="1" ht="78">
      <c r="A253" s="36"/>
      <c r="B253" s="37"/>
      <c r="C253" s="38"/>
      <c r="D253" s="196" t="s">
        <v>238</v>
      </c>
      <c r="E253" s="38"/>
      <c r="F253" s="217" t="s">
        <v>978</v>
      </c>
      <c r="G253" s="38"/>
      <c r="H253" s="38"/>
      <c r="I253" s="218"/>
      <c r="J253" s="38"/>
      <c r="K253" s="38"/>
      <c r="L253" s="41"/>
      <c r="M253" s="219"/>
      <c r="N253" s="220"/>
      <c r="O253" s="66"/>
      <c r="P253" s="66"/>
      <c r="Q253" s="66"/>
      <c r="R253" s="66"/>
      <c r="S253" s="66"/>
      <c r="T253" s="67"/>
      <c r="U253" s="36"/>
      <c r="V253" s="36"/>
      <c r="W253" s="36"/>
      <c r="X253" s="36"/>
      <c r="Y253" s="36"/>
      <c r="Z253" s="36"/>
      <c r="AA253" s="36"/>
      <c r="AB253" s="36"/>
      <c r="AC253" s="36"/>
      <c r="AD253" s="36"/>
      <c r="AE253" s="36"/>
      <c r="AT253" s="18" t="s">
        <v>238</v>
      </c>
      <c r="AU253" s="18" t="s">
        <v>89</v>
      </c>
    </row>
    <row r="254" spans="1:65" s="12" customFormat="1" ht="22.9" customHeight="1">
      <c r="B254" s="160"/>
      <c r="C254" s="161"/>
      <c r="D254" s="162" t="s">
        <v>79</v>
      </c>
      <c r="E254" s="174" t="s">
        <v>611</v>
      </c>
      <c r="F254" s="174" t="s">
        <v>612</v>
      </c>
      <c r="G254" s="161"/>
      <c r="H254" s="161"/>
      <c r="I254" s="164"/>
      <c r="J254" s="175">
        <f>BK254</f>
        <v>0</v>
      </c>
      <c r="K254" s="161"/>
      <c r="L254" s="166"/>
      <c r="M254" s="167"/>
      <c r="N254" s="168"/>
      <c r="O254" s="168"/>
      <c r="P254" s="169">
        <f>SUM(P255:P303)</f>
        <v>0</v>
      </c>
      <c r="Q254" s="168"/>
      <c r="R254" s="169">
        <f>SUM(R255:R303)</f>
        <v>3.0297307999999998</v>
      </c>
      <c r="S254" s="168"/>
      <c r="T254" s="170">
        <f>SUM(T255:T303)</f>
        <v>0</v>
      </c>
      <c r="AR254" s="171" t="s">
        <v>89</v>
      </c>
      <c r="AT254" s="172" t="s">
        <v>79</v>
      </c>
      <c r="AU254" s="172" t="s">
        <v>21</v>
      </c>
      <c r="AY254" s="171" t="s">
        <v>142</v>
      </c>
      <c r="BK254" s="173">
        <f>SUM(BK255:BK303)</f>
        <v>0</v>
      </c>
    </row>
    <row r="255" spans="1:65" s="2" customFormat="1" ht="14.45" customHeight="1">
      <c r="A255" s="36"/>
      <c r="B255" s="37"/>
      <c r="C255" s="176" t="s">
        <v>495</v>
      </c>
      <c r="D255" s="176" t="s">
        <v>145</v>
      </c>
      <c r="E255" s="177" t="s">
        <v>979</v>
      </c>
      <c r="F255" s="178" t="s">
        <v>980</v>
      </c>
      <c r="G255" s="179" t="s">
        <v>256</v>
      </c>
      <c r="H255" s="180">
        <v>0.6</v>
      </c>
      <c r="I255" s="181"/>
      <c r="J255" s="182">
        <f>ROUND(I255*H255,2)</f>
        <v>0</v>
      </c>
      <c r="K255" s="178" t="s">
        <v>149</v>
      </c>
      <c r="L255" s="41"/>
      <c r="M255" s="183" t="s">
        <v>35</v>
      </c>
      <c r="N255" s="184" t="s">
        <v>51</v>
      </c>
      <c r="O255" s="66"/>
      <c r="P255" s="185">
        <f>O255*H255</f>
        <v>0</v>
      </c>
      <c r="Q255" s="185">
        <v>2.5000000000000001E-4</v>
      </c>
      <c r="R255" s="185">
        <f>Q255*H255</f>
        <v>1.4999999999999999E-4</v>
      </c>
      <c r="S255" s="185">
        <v>0</v>
      </c>
      <c r="T255" s="186">
        <f>S255*H255</f>
        <v>0</v>
      </c>
      <c r="U255" s="36"/>
      <c r="V255" s="36"/>
      <c r="W255" s="36"/>
      <c r="X255" s="36"/>
      <c r="Y255" s="36"/>
      <c r="Z255" s="36"/>
      <c r="AA255" s="36"/>
      <c r="AB255" s="36"/>
      <c r="AC255" s="36"/>
      <c r="AD255" s="36"/>
      <c r="AE255" s="36"/>
      <c r="AR255" s="187" t="s">
        <v>161</v>
      </c>
      <c r="AT255" s="187" t="s">
        <v>145</v>
      </c>
      <c r="AU255" s="187" t="s">
        <v>89</v>
      </c>
      <c r="AY255" s="18" t="s">
        <v>142</v>
      </c>
      <c r="BE255" s="188">
        <f>IF(N255="základní",J255,0)</f>
        <v>0</v>
      </c>
      <c r="BF255" s="188">
        <f>IF(N255="snížená",J255,0)</f>
        <v>0</v>
      </c>
      <c r="BG255" s="188">
        <f>IF(N255="zákl. přenesená",J255,0)</f>
        <v>0</v>
      </c>
      <c r="BH255" s="188">
        <f>IF(N255="sníž. přenesená",J255,0)</f>
        <v>0</v>
      </c>
      <c r="BI255" s="188">
        <f>IF(N255="nulová",J255,0)</f>
        <v>0</v>
      </c>
      <c r="BJ255" s="18" t="s">
        <v>21</v>
      </c>
      <c r="BK255" s="188">
        <f>ROUND(I255*H255,2)</f>
        <v>0</v>
      </c>
      <c r="BL255" s="18" t="s">
        <v>161</v>
      </c>
      <c r="BM255" s="187" t="s">
        <v>981</v>
      </c>
    </row>
    <row r="256" spans="1:65" s="2" customFormat="1" ht="78">
      <c r="A256" s="36"/>
      <c r="B256" s="37"/>
      <c r="C256" s="38"/>
      <c r="D256" s="196" t="s">
        <v>238</v>
      </c>
      <c r="E256" s="38"/>
      <c r="F256" s="217" t="s">
        <v>617</v>
      </c>
      <c r="G256" s="38"/>
      <c r="H256" s="38"/>
      <c r="I256" s="218"/>
      <c r="J256" s="38"/>
      <c r="K256" s="38"/>
      <c r="L256" s="41"/>
      <c r="M256" s="219"/>
      <c r="N256" s="220"/>
      <c r="O256" s="66"/>
      <c r="P256" s="66"/>
      <c r="Q256" s="66"/>
      <c r="R256" s="66"/>
      <c r="S256" s="66"/>
      <c r="T256" s="67"/>
      <c r="U256" s="36"/>
      <c r="V256" s="36"/>
      <c r="W256" s="36"/>
      <c r="X256" s="36"/>
      <c r="Y256" s="36"/>
      <c r="Z256" s="36"/>
      <c r="AA256" s="36"/>
      <c r="AB256" s="36"/>
      <c r="AC256" s="36"/>
      <c r="AD256" s="36"/>
      <c r="AE256" s="36"/>
      <c r="AT256" s="18" t="s">
        <v>238</v>
      </c>
      <c r="AU256" s="18" t="s">
        <v>89</v>
      </c>
    </row>
    <row r="257" spans="1:65" s="2" customFormat="1" ht="14.45" customHeight="1">
      <c r="A257" s="36"/>
      <c r="B257" s="37"/>
      <c r="C257" s="221" t="s">
        <v>499</v>
      </c>
      <c r="D257" s="221" t="s">
        <v>240</v>
      </c>
      <c r="E257" s="222" t="s">
        <v>982</v>
      </c>
      <c r="F257" s="223" t="s">
        <v>983</v>
      </c>
      <c r="G257" s="224" t="s">
        <v>256</v>
      </c>
      <c r="H257" s="225">
        <v>0.6</v>
      </c>
      <c r="I257" s="226"/>
      <c r="J257" s="227">
        <f>ROUND(I257*H257,2)</f>
        <v>0</v>
      </c>
      <c r="K257" s="223" t="s">
        <v>149</v>
      </c>
      <c r="L257" s="228"/>
      <c r="M257" s="229" t="s">
        <v>35</v>
      </c>
      <c r="N257" s="230" t="s">
        <v>51</v>
      </c>
      <c r="O257" s="66"/>
      <c r="P257" s="185">
        <f>O257*H257</f>
        <v>0</v>
      </c>
      <c r="Q257" s="185">
        <v>3.4720000000000001E-2</v>
      </c>
      <c r="R257" s="185">
        <f>Q257*H257</f>
        <v>2.0832E-2</v>
      </c>
      <c r="S257" s="185">
        <v>0</v>
      </c>
      <c r="T257" s="186">
        <f>S257*H257</f>
        <v>0</v>
      </c>
      <c r="U257" s="36"/>
      <c r="V257" s="36"/>
      <c r="W257" s="36"/>
      <c r="X257" s="36"/>
      <c r="Y257" s="36"/>
      <c r="Z257" s="36"/>
      <c r="AA257" s="36"/>
      <c r="AB257" s="36"/>
      <c r="AC257" s="36"/>
      <c r="AD257" s="36"/>
      <c r="AE257" s="36"/>
      <c r="AR257" s="187" t="s">
        <v>174</v>
      </c>
      <c r="AT257" s="187" t="s">
        <v>240</v>
      </c>
      <c r="AU257" s="187" t="s">
        <v>89</v>
      </c>
      <c r="AY257" s="18" t="s">
        <v>142</v>
      </c>
      <c r="BE257" s="188">
        <f>IF(N257="základní",J257,0)</f>
        <v>0</v>
      </c>
      <c r="BF257" s="188">
        <f>IF(N257="snížená",J257,0)</f>
        <v>0</v>
      </c>
      <c r="BG257" s="188">
        <f>IF(N257="zákl. přenesená",J257,0)</f>
        <v>0</v>
      </c>
      <c r="BH257" s="188">
        <f>IF(N257="sníž. přenesená",J257,0)</f>
        <v>0</v>
      </c>
      <c r="BI257" s="188">
        <f>IF(N257="nulová",J257,0)</f>
        <v>0</v>
      </c>
      <c r="BJ257" s="18" t="s">
        <v>21</v>
      </c>
      <c r="BK257" s="188">
        <f>ROUND(I257*H257,2)</f>
        <v>0</v>
      </c>
      <c r="BL257" s="18" t="s">
        <v>161</v>
      </c>
      <c r="BM257" s="187" t="s">
        <v>984</v>
      </c>
    </row>
    <row r="258" spans="1:65" s="2" customFormat="1" ht="14.45" customHeight="1">
      <c r="A258" s="36"/>
      <c r="B258" s="37"/>
      <c r="C258" s="176" t="s">
        <v>503</v>
      </c>
      <c r="D258" s="176" t="s">
        <v>145</v>
      </c>
      <c r="E258" s="177" t="s">
        <v>985</v>
      </c>
      <c r="F258" s="178" t="s">
        <v>986</v>
      </c>
      <c r="G258" s="179" t="s">
        <v>177</v>
      </c>
      <c r="H258" s="180">
        <v>2</v>
      </c>
      <c r="I258" s="181"/>
      <c r="J258" s="182">
        <f>ROUND(I258*H258,2)</f>
        <v>0</v>
      </c>
      <c r="K258" s="178" t="s">
        <v>149</v>
      </c>
      <c r="L258" s="41"/>
      <c r="M258" s="183" t="s">
        <v>35</v>
      </c>
      <c r="N258" s="184" t="s">
        <v>51</v>
      </c>
      <c r="O258" s="66"/>
      <c r="P258" s="185">
        <f>O258*H258</f>
        <v>0</v>
      </c>
      <c r="Q258" s="185">
        <v>2.7E-4</v>
      </c>
      <c r="R258" s="185">
        <f>Q258*H258</f>
        <v>5.4000000000000001E-4</v>
      </c>
      <c r="S258" s="185">
        <v>0</v>
      </c>
      <c r="T258" s="186">
        <f>S258*H258</f>
        <v>0</v>
      </c>
      <c r="U258" s="36"/>
      <c r="V258" s="36"/>
      <c r="W258" s="36"/>
      <c r="X258" s="36"/>
      <c r="Y258" s="36"/>
      <c r="Z258" s="36"/>
      <c r="AA258" s="36"/>
      <c r="AB258" s="36"/>
      <c r="AC258" s="36"/>
      <c r="AD258" s="36"/>
      <c r="AE258" s="36"/>
      <c r="AR258" s="187" t="s">
        <v>307</v>
      </c>
      <c r="AT258" s="187" t="s">
        <v>145</v>
      </c>
      <c r="AU258" s="187" t="s">
        <v>89</v>
      </c>
      <c r="AY258" s="18" t="s">
        <v>142</v>
      </c>
      <c r="BE258" s="188">
        <f>IF(N258="základní",J258,0)</f>
        <v>0</v>
      </c>
      <c r="BF258" s="188">
        <f>IF(N258="snížená",J258,0)</f>
        <v>0</v>
      </c>
      <c r="BG258" s="188">
        <f>IF(N258="zákl. přenesená",J258,0)</f>
        <v>0</v>
      </c>
      <c r="BH258" s="188">
        <f>IF(N258="sníž. přenesená",J258,0)</f>
        <v>0</v>
      </c>
      <c r="BI258" s="188">
        <f>IF(N258="nulová",J258,0)</f>
        <v>0</v>
      </c>
      <c r="BJ258" s="18" t="s">
        <v>21</v>
      </c>
      <c r="BK258" s="188">
        <f>ROUND(I258*H258,2)</f>
        <v>0</v>
      </c>
      <c r="BL258" s="18" t="s">
        <v>307</v>
      </c>
      <c r="BM258" s="187" t="s">
        <v>987</v>
      </c>
    </row>
    <row r="259" spans="1:65" s="2" customFormat="1" ht="78">
      <c r="A259" s="36"/>
      <c r="B259" s="37"/>
      <c r="C259" s="38"/>
      <c r="D259" s="196" t="s">
        <v>238</v>
      </c>
      <c r="E259" s="38"/>
      <c r="F259" s="217" t="s">
        <v>617</v>
      </c>
      <c r="G259" s="38"/>
      <c r="H259" s="38"/>
      <c r="I259" s="218"/>
      <c r="J259" s="38"/>
      <c r="K259" s="38"/>
      <c r="L259" s="41"/>
      <c r="M259" s="219"/>
      <c r="N259" s="220"/>
      <c r="O259" s="66"/>
      <c r="P259" s="66"/>
      <c r="Q259" s="66"/>
      <c r="R259" s="66"/>
      <c r="S259" s="66"/>
      <c r="T259" s="67"/>
      <c r="U259" s="36"/>
      <c r="V259" s="36"/>
      <c r="W259" s="36"/>
      <c r="X259" s="36"/>
      <c r="Y259" s="36"/>
      <c r="Z259" s="36"/>
      <c r="AA259" s="36"/>
      <c r="AB259" s="36"/>
      <c r="AC259" s="36"/>
      <c r="AD259" s="36"/>
      <c r="AE259" s="36"/>
      <c r="AT259" s="18" t="s">
        <v>238</v>
      </c>
      <c r="AU259" s="18" t="s">
        <v>89</v>
      </c>
    </row>
    <row r="260" spans="1:65" s="2" customFormat="1" ht="14.45" customHeight="1">
      <c r="A260" s="36"/>
      <c r="B260" s="37"/>
      <c r="C260" s="221" t="s">
        <v>507</v>
      </c>
      <c r="D260" s="221" t="s">
        <v>240</v>
      </c>
      <c r="E260" s="222" t="s">
        <v>988</v>
      </c>
      <c r="F260" s="223" t="s">
        <v>989</v>
      </c>
      <c r="G260" s="224" t="s">
        <v>256</v>
      </c>
      <c r="H260" s="225">
        <v>0.96</v>
      </c>
      <c r="I260" s="226"/>
      <c r="J260" s="227">
        <f>ROUND(I260*H260,2)</f>
        <v>0</v>
      </c>
      <c r="K260" s="223" t="s">
        <v>149</v>
      </c>
      <c r="L260" s="228"/>
      <c r="M260" s="229" t="s">
        <v>35</v>
      </c>
      <c r="N260" s="230" t="s">
        <v>51</v>
      </c>
      <c r="O260" s="66"/>
      <c r="P260" s="185">
        <f>O260*H260</f>
        <v>0</v>
      </c>
      <c r="Q260" s="185">
        <v>4.0280000000000003E-2</v>
      </c>
      <c r="R260" s="185">
        <f>Q260*H260</f>
        <v>3.8668800000000003E-2</v>
      </c>
      <c r="S260" s="185">
        <v>0</v>
      </c>
      <c r="T260" s="186">
        <f>S260*H260</f>
        <v>0</v>
      </c>
      <c r="U260" s="36"/>
      <c r="V260" s="36"/>
      <c r="W260" s="36"/>
      <c r="X260" s="36"/>
      <c r="Y260" s="36"/>
      <c r="Z260" s="36"/>
      <c r="AA260" s="36"/>
      <c r="AB260" s="36"/>
      <c r="AC260" s="36"/>
      <c r="AD260" s="36"/>
      <c r="AE260" s="36"/>
      <c r="AR260" s="187" t="s">
        <v>386</v>
      </c>
      <c r="AT260" s="187" t="s">
        <v>240</v>
      </c>
      <c r="AU260" s="187" t="s">
        <v>89</v>
      </c>
      <c r="AY260" s="18" t="s">
        <v>142</v>
      </c>
      <c r="BE260" s="188">
        <f>IF(N260="základní",J260,0)</f>
        <v>0</v>
      </c>
      <c r="BF260" s="188">
        <f>IF(N260="snížená",J260,0)</f>
        <v>0</v>
      </c>
      <c r="BG260" s="188">
        <f>IF(N260="zákl. přenesená",J260,0)</f>
        <v>0</v>
      </c>
      <c r="BH260" s="188">
        <f>IF(N260="sníž. přenesená",J260,0)</f>
        <v>0</v>
      </c>
      <c r="BI260" s="188">
        <f>IF(N260="nulová",J260,0)</f>
        <v>0</v>
      </c>
      <c r="BJ260" s="18" t="s">
        <v>21</v>
      </c>
      <c r="BK260" s="188">
        <f>ROUND(I260*H260,2)</f>
        <v>0</v>
      </c>
      <c r="BL260" s="18" t="s">
        <v>307</v>
      </c>
      <c r="BM260" s="187" t="s">
        <v>990</v>
      </c>
    </row>
    <row r="261" spans="1:65" s="13" customFormat="1" ht="11.25">
      <c r="B261" s="194"/>
      <c r="C261" s="195"/>
      <c r="D261" s="196" t="s">
        <v>231</v>
      </c>
      <c r="E261" s="197" t="s">
        <v>35</v>
      </c>
      <c r="F261" s="198" t="s">
        <v>991</v>
      </c>
      <c r="G261" s="195"/>
      <c r="H261" s="199">
        <v>0.96</v>
      </c>
      <c r="I261" s="200"/>
      <c r="J261" s="195"/>
      <c r="K261" s="195"/>
      <c r="L261" s="201"/>
      <c r="M261" s="202"/>
      <c r="N261" s="203"/>
      <c r="O261" s="203"/>
      <c r="P261" s="203"/>
      <c r="Q261" s="203"/>
      <c r="R261" s="203"/>
      <c r="S261" s="203"/>
      <c r="T261" s="204"/>
      <c r="AT261" s="205" t="s">
        <v>231</v>
      </c>
      <c r="AU261" s="205" t="s">
        <v>89</v>
      </c>
      <c r="AV261" s="13" t="s">
        <v>89</v>
      </c>
      <c r="AW261" s="13" t="s">
        <v>40</v>
      </c>
      <c r="AX261" s="13" t="s">
        <v>80</v>
      </c>
      <c r="AY261" s="205" t="s">
        <v>142</v>
      </c>
    </row>
    <row r="262" spans="1:65" s="14" customFormat="1" ht="11.25">
      <c r="B262" s="206"/>
      <c r="C262" s="207"/>
      <c r="D262" s="196" t="s">
        <v>231</v>
      </c>
      <c r="E262" s="208" t="s">
        <v>35</v>
      </c>
      <c r="F262" s="209" t="s">
        <v>233</v>
      </c>
      <c r="G262" s="207"/>
      <c r="H262" s="210">
        <v>0.96</v>
      </c>
      <c r="I262" s="211"/>
      <c r="J262" s="207"/>
      <c r="K262" s="207"/>
      <c r="L262" s="212"/>
      <c r="M262" s="213"/>
      <c r="N262" s="214"/>
      <c r="O262" s="214"/>
      <c r="P262" s="214"/>
      <c r="Q262" s="214"/>
      <c r="R262" s="214"/>
      <c r="S262" s="214"/>
      <c r="T262" s="215"/>
      <c r="AT262" s="216" t="s">
        <v>231</v>
      </c>
      <c r="AU262" s="216" t="s">
        <v>89</v>
      </c>
      <c r="AV262" s="14" t="s">
        <v>161</v>
      </c>
      <c r="AW262" s="14" t="s">
        <v>40</v>
      </c>
      <c r="AX262" s="14" t="s">
        <v>21</v>
      </c>
      <c r="AY262" s="216" t="s">
        <v>142</v>
      </c>
    </row>
    <row r="263" spans="1:65" s="2" customFormat="1" ht="24.2" customHeight="1">
      <c r="A263" s="36"/>
      <c r="B263" s="37"/>
      <c r="C263" s="176" t="s">
        <v>511</v>
      </c>
      <c r="D263" s="176" t="s">
        <v>145</v>
      </c>
      <c r="E263" s="177" t="s">
        <v>992</v>
      </c>
      <c r="F263" s="178" t="s">
        <v>993</v>
      </c>
      <c r="G263" s="179" t="s">
        <v>177</v>
      </c>
      <c r="H263" s="180">
        <v>6</v>
      </c>
      <c r="I263" s="181"/>
      <c r="J263" s="182">
        <f>ROUND(I263*H263,2)</f>
        <v>0</v>
      </c>
      <c r="K263" s="178" t="s">
        <v>149</v>
      </c>
      <c r="L263" s="41"/>
      <c r="M263" s="183" t="s">
        <v>35</v>
      </c>
      <c r="N263" s="184" t="s">
        <v>51</v>
      </c>
      <c r="O263" s="66"/>
      <c r="P263" s="185">
        <f>O263*H263</f>
        <v>0</v>
      </c>
      <c r="Q263" s="185">
        <v>0</v>
      </c>
      <c r="R263" s="185">
        <f>Q263*H263</f>
        <v>0</v>
      </c>
      <c r="S263" s="185">
        <v>0</v>
      </c>
      <c r="T263" s="186">
        <f>S263*H263</f>
        <v>0</v>
      </c>
      <c r="U263" s="36"/>
      <c r="V263" s="36"/>
      <c r="W263" s="36"/>
      <c r="X263" s="36"/>
      <c r="Y263" s="36"/>
      <c r="Z263" s="36"/>
      <c r="AA263" s="36"/>
      <c r="AB263" s="36"/>
      <c r="AC263" s="36"/>
      <c r="AD263" s="36"/>
      <c r="AE263" s="36"/>
      <c r="AR263" s="187" t="s">
        <v>307</v>
      </c>
      <c r="AT263" s="187" t="s">
        <v>145</v>
      </c>
      <c r="AU263" s="187" t="s">
        <v>89</v>
      </c>
      <c r="AY263" s="18" t="s">
        <v>142</v>
      </c>
      <c r="BE263" s="188">
        <f>IF(N263="základní",J263,0)</f>
        <v>0</v>
      </c>
      <c r="BF263" s="188">
        <f>IF(N263="snížená",J263,0)</f>
        <v>0</v>
      </c>
      <c r="BG263" s="188">
        <f>IF(N263="zákl. přenesená",J263,0)</f>
        <v>0</v>
      </c>
      <c r="BH263" s="188">
        <f>IF(N263="sníž. přenesená",J263,0)</f>
        <v>0</v>
      </c>
      <c r="BI263" s="188">
        <f>IF(N263="nulová",J263,0)</f>
        <v>0</v>
      </c>
      <c r="BJ263" s="18" t="s">
        <v>21</v>
      </c>
      <c r="BK263" s="188">
        <f>ROUND(I263*H263,2)</f>
        <v>0</v>
      </c>
      <c r="BL263" s="18" t="s">
        <v>307</v>
      </c>
      <c r="BM263" s="187" t="s">
        <v>994</v>
      </c>
    </row>
    <row r="264" spans="1:65" s="2" customFormat="1" ht="87.75">
      <c r="A264" s="36"/>
      <c r="B264" s="37"/>
      <c r="C264" s="38"/>
      <c r="D264" s="196" t="s">
        <v>238</v>
      </c>
      <c r="E264" s="38"/>
      <c r="F264" s="217" t="s">
        <v>627</v>
      </c>
      <c r="G264" s="38"/>
      <c r="H264" s="38"/>
      <c r="I264" s="218"/>
      <c r="J264" s="38"/>
      <c r="K264" s="38"/>
      <c r="L264" s="41"/>
      <c r="M264" s="219"/>
      <c r="N264" s="220"/>
      <c r="O264" s="66"/>
      <c r="P264" s="66"/>
      <c r="Q264" s="66"/>
      <c r="R264" s="66"/>
      <c r="S264" s="66"/>
      <c r="T264" s="67"/>
      <c r="U264" s="36"/>
      <c r="V264" s="36"/>
      <c r="W264" s="36"/>
      <c r="X264" s="36"/>
      <c r="Y264" s="36"/>
      <c r="Z264" s="36"/>
      <c r="AA264" s="36"/>
      <c r="AB264" s="36"/>
      <c r="AC264" s="36"/>
      <c r="AD264" s="36"/>
      <c r="AE264" s="36"/>
      <c r="AT264" s="18" t="s">
        <v>238</v>
      </c>
      <c r="AU264" s="18" t="s">
        <v>89</v>
      </c>
    </row>
    <row r="265" spans="1:65" s="2" customFormat="1" ht="14.45" customHeight="1">
      <c r="A265" s="36"/>
      <c r="B265" s="37"/>
      <c r="C265" s="221" t="s">
        <v>520</v>
      </c>
      <c r="D265" s="221" t="s">
        <v>240</v>
      </c>
      <c r="E265" s="222" t="s">
        <v>995</v>
      </c>
      <c r="F265" s="223" t="s">
        <v>996</v>
      </c>
      <c r="G265" s="224" t="s">
        <v>177</v>
      </c>
      <c r="H265" s="225">
        <v>6</v>
      </c>
      <c r="I265" s="226"/>
      <c r="J265" s="227">
        <f>ROUND(I265*H265,2)</f>
        <v>0</v>
      </c>
      <c r="K265" s="223" t="s">
        <v>149</v>
      </c>
      <c r="L265" s="228"/>
      <c r="M265" s="229" t="s">
        <v>35</v>
      </c>
      <c r="N265" s="230" t="s">
        <v>51</v>
      </c>
      <c r="O265" s="66"/>
      <c r="P265" s="185">
        <f>O265*H265</f>
        <v>0</v>
      </c>
      <c r="Q265" s="185">
        <v>1.55E-2</v>
      </c>
      <c r="R265" s="185">
        <f>Q265*H265</f>
        <v>9.2999999999999999E-2</v>
      </c>
      <c r="S265" s="185">
        <v>0</v>
      </c>
      <c r="T265" s="186">
        <f>S265*H265</f>
        <v>0</v>
      </c>
      <c r="U265" s="36"/>
      <c r="V265" s="36"/>
      <c r="W265" s="36"/>
      <c r="X265" s="36"/>
      <c r="Y265" s="36"/>
      <c r="Z265" s="36"/>
      <c r="AA265" s="36"/>
      <c r="AB265" s="36"/>
      <c r="AC265" s="36"/>
      <c r="AD265" s="36"/>
      <c r="AE265" s="36"/>
      <c r="AR265" s="187" t="s">
        <v>386</v>
      </c>
      <c r="AT265" s="187" t="s">
        <v>240</v>
      </c>
      <c r="AU265" s="187" t="s">
        <v>89</v>
      </c>
      <c r="AY265" s="18" t="s">
        <v>142</v>
      </c>
      <c r="BE265" s="188">
        <f>IF(N265="základní",J265,0)</f>
        <v>0</v>
      </c>
      <c r="BF265" s="188">
        <f>IF(N265="snížená",J265,0)</f>
        <v>0</v>
      </c>
      <c r="BG265" s="188">
        <f>IF(N265="zákl. přenesená",J265,0)</f>
        <v>0</v>
      </c>
      <c r="BH265" s="188">
        <f>IF(N265="sníž. přenesená",J265,0)</f>
        <v>0</v>
      </c>
      <c r="BI265" s="188">
        <f>IF(N265="nulová",J265,0)</f>
        <v>0</v>
      </c>
      <c r="BJ265" s="18" t="s">
        <v>21</v>
      </c>
      <c r="BK265" s="188">
        <f>ROUND(I265*H265,2)</f>
        <v>0</v>
      </c>
      <c r="BL265" s="18" t="s">
        <v>307</v>
      </c>
      <c r="BM265" s="187" t="s">
        <v>997</v>
      </c>
    </row>
    <row r="266" spans="1:65" s="2" customFormat="1" ht="24.2" customHeight="1">
      <c r="A266" s="36"/>
      <c r="B266" s="37"/>
      <c r="C266" s="176" t="s">
        <v>525</v>
      </c>
      <c r="D266" s="176" t="s">
        <v>145</v>
      </c>
      <c r="E266" s="177" t="s">
        <v>624</v>
      </c>
      <c r="F266" s="178" t="s">
        <v>998</v>
      </c>
      <c r="G266" s="179" t="s">
        <v>177</v>
      </c>
      <c r="H266" s="180">
        <v>1</v>
      </c>
      <c r="I266" s="181"/>
      <c r="J266" s="182">
        <f>ROUND(I266*H266,2)</f>
        <v>0</v>
      </c>
      <c r="K266" s="178" t="s">
        <v>149</v>
      </c>
      <c r="L266" s="41"/>
      <c r="M266" s="183" t="s">
        <v>35</v>
      </c>
      <c r="N266" s="184" t="s">
        <v>51</v>
      </c>
      <c r="O266" s="66"/>
      <c r="P266" s="185">
        <f>O266*H266</f>
        <v>0</v>
      </c>
      <c r="Q266" s="185">
        <v>0</v>
      </c>
      <c r="R266" s="185">
        <f>Q266*H266</f>
        <v>0</v>
      </c>
      <c r="S266" s="185">
        <v>0</v>
      </c>
      <c r="T266" s="186">
        <f>S266*H266</f>
        <v>0</v>
      </c>
      <c r="U266" s="36"/>
      <c r="V266" s="36"/>
      <c r="W266" s="36"/>
      <c r="X266" s="36"/>
      <c r="Y266" s="36"/>
      <c r="Z266" s="36"/>
      <c r="AA266" s="36"/>
      <c r="AB266" s="36"/>
      <c r="AC266" s="36"/>
      <c r="AD266" s="36"/>
      <c r="AE266" s="36"/>
      <c r="AR266" s="187" t="s">
        <v>307</v>
      </c>
      <c r="AT266" s="187" t="s">
        <v>145</v>
      </c>
      <c r="AU266" s="187" t="s">
        <v>89</v>
      </c>
      <c r="AY266" s="18" t="s">
        <v>142</v>
      </c>
      <c r="BE266" s="188">
        <f>IF(N266="základní",J266,0)</f>
        <v>0</v>
      </c>
      <c r="BF266" s="188">
        <f>IF(N266="snížená",J266,0)</f>
        <v>0</v>
      </c>
      <c r="BG266" s="188">
        <f>IF(N266="zákl. přenesená",J266,0)</f>
        <v>0</v>
      </c>
      <c r="BH266" s="188">
        <f>IF(N266="sníž. přenesená",J266,0)</f>
        <v>0</v>
      </c>
      <c r="BI266" s="188">
        <f>IF(N266="nulová",J266,0)</f>
        <v>0</v>
      </c>
      <c r="BJ266" s="18" t="s">
        <v>21</v>
      </c>
      <c r="BK266" s="188">
        <f>ROUND(I266*H266,2)</f>
        <v>0</v>
      </c>
      <c r="BL266" s="18" t="s">
        <v>307</v>
      </c>
      <c r="BM266" s="187" t="s">
        <v>999</v>
      </c>
    </row>
    <row r="267" spans="1:65" s="2" customFormat="1" ht="87.75">
      <c r="A267" s="36"/>
      <c r="B267" s="37"/>
      <c r="C267" s="38"/>
      <c r="D267" s="196" t="s">
        <v>238</v>
      </c>
      <c r="E267" s="38"/>
      <c r="F267" s="217" t="s">
        <v>627</v>
      </c>
      <c r="G267" s="38"/>
      <c r="H267" s="38"/>
      <c r="I267" s="218"/>
      <c r="J267" s="38"/>
      <c r="K267" s="38"/>
      <c r="L267" s="41"/>
      <c r="M267" s="219"/>
      <c r="N267" s="220"/>
      <c r="O267" s="66"/>
      <c r="P267" s="66"/>
      <c r="Q267" s="66"/>
      <c r="R267" s="66"/>
      <c r="S267" s="66"/>
      <c r="T267" s="67"/>
      <c r="U267" s="36"/>
      <c r="V267" s="36"/>
      <c r="W267" s="36"/>
      <c r="X267" s="36"/>
      <c r="Y267" s="36"/>
      <c r="Z267" s="36"/>
      <c r="AA267" s="36"/>
      <c r="AB267" s="36"/>
      <c r="AC267" s="36"/>
      <c r="AD267" s="36"/>
      <c r="AE267" s="36"/>
      <c r="AT267" s="18" t="s">
        <v>238</v>
      </c>
      <c r="AU267" s="18" t="s">
        <v>89</v>
      </c>
    </row>
    <row r="268" spans="1:65" s="2" customFormat="1" ht="14.45" customHeight="1">
      <c r="A268" s="36"/>
      <c r="B268" s="37"/>
      <c r="C268" s="221" t="s">
        <v>530</v>
      </c>
      <c r="D268" s="221" t="s">
        <v>240</v>
      </c>
      <c r="E268" s="222" t="s">
        <v>1000</v>
      </c>
      <c r="F268" s="223" t="s">
        <v>1001</v>
      </c>
      <c r="G268" s="224" t="s">
        <v>177</v>
      </c>
      <c r="H268" s="225">
        <v>1</v>
      </c>
      <c r="I268" s="226"/>
      <c r="J268" s="227">
        <f>ROUND(I268*H268,2)</f>
        <v>0</v>
      </c>
      <c r="K268" s="223" t="s">
        <v>149</v>
      </c>
      <c r="L268" s="228"/>
      <c r="M268" s="229" t="s">
        <v>35</v>
      </c>
      <c r="N268" s="230" t="s">
        <v>51</v>
      </c>
      <c r="O268" s="66"/>
      <c r="P268" s="185">
        <f>O268*H268</f>
        <v>0</v>
      </c>
      <c r="Q268" s="185">
        <v>3.5000000000000003E-2</v>
      </c>
      <c r="R268" s="185">
        <f>Q268*H268</f>
        <v>3.5000000000000003E-2</v>
      </c>
      <c r="S268" s="185">
        <v>0</v>
      </c>
      <c r="T268" s="186">
        <f>S268*H268</f>
        <v>0</v>
      </c>
      <c r="U268" s="36"/>
      <c r="V268" s="36"/>
      <c r="W268" s="36"/>
      <c r="X268" s="36"/>
      <c r="Y268" s="36"/>
      <c r="Z268" s="36"/>
      <c r="AA268" s="36"/>
      <c r="AB268" s="36"/>
      <c r="AC268" s="36"/>
      <c r="AD268" s="36"/>
      <c r="AE268" s="36"/>
      <c r="AR268" s="187" t="s">
        <v>386</v>
      </c>
      <c r="AT268" s="187" t="s">
        <v>240</v>
      </c>
      <c r="AU268" s="187" t="s">
        <v>89</v>
      </c>
      <c r="AY268" s="18" t="s">
        <v>142</v>
      </c>
      <c r="BE268" s="188">
        <f>IF(N268="základní",J268,0)</f>
        <v>0</v>
      </c>
      <c r="BF268" s="188">
        <f>IF(N268="snížená",J268,0)</f>
        <v>0</v>
      </c>
      <c r="BG268" s="188">
        <f>IF(N268="zákl. přenesená",J268,0)</f>
        <v>0</v>
      </c>
      <c r="BH268" s="188">
        <f>IF(N268="sníž. přenesená",J268,0)</f>
        <v>0</v>
      </c>
      <c r="BI268" s="188">
        <f>IF(N268="nulová",J268,0)</f>
        <v>0</v>
      </c>
      <c r="BJ268" s="18" t="s">
        <v>21</v>
      </c>
      <c r="BK268" s="188">
        <f>ROUND(I268*H268,2)</f>
        <v>0</v>
      </c>
      <c r="BL268" s="18" t="s">
        <v>307</v>
      </c>
      <c r="BM268" s="187" t="s">
        <v>1002</v>
      </c>
    </row>
    <row r="269" spans="1:65" s="2" customFormat="1" ht="24.2" customHeight="1">
      <c r="A269" s="36"/>
      <c r="B269" s="37"/>
      <c r="C269" s="176" t="s">
        <v>534</v>
      </c>
      <c r="D269" s="176" t="s">
        <v>145</v>
      </c>
      <c r="E269" s="177" t="s">
        <v>1003</v>
      </c>
      <c r="F269" s="178" t="s">
        <v>1004</v>
      </c>
      <c r="G269" s="179" t="s">
        <v>177</v>
      </c>
      <c r="H269" s="180">
        <v>4</v>
      </c>
      <c r="I269" s="181"/>
      <c r="J269" s="182">
        <f>ROUND(I269*H269,2)</f>
        <v>0</v>
      </c>
      <c r="K269" s="178" t="s">
        <v>149</v>
      </c>
      <c r="L269" s="41"/>
      <c r="M269" s="183" t="s">
        <v>35</v>
      </c>
      <c r="N269" s="184" t="s">
        <v>51</v>
      </c>
      <c r="O269" s="66"/>
      <c r="P269" s="185">
        <f>O269*H269</f>
        <v>0</v>
      </c>
      <c r="Q269" s="185">
        <v>0</v>
      </c>
      <c r="R269" s="185">
        <f>Q269*H269</f>
        <v>0</v>
      </c>
      <c r="S269" s="185">
        <v>0</v>
      </c>
      <c r="T269" s="186">
        <f>S269*H269</f>
        <v>0</v>
      </c>
      <c r="U269" s="36"/>
      <c r="V269" s="36"/>
      <c r="W269" s="36"/>
      <c r="X269" s="36"/>
      <c r="Y269" s="36"/>
      <c r="Z269" s="36"/>
      <c r="AA269" s="36"/>
      <c r="AB269" s="36"/>
      <c r="AC269" s="36"/>
      <c r="AD269" s="36"/>
      <c r="AE269" s="36"/>
      <c r="AR269" s="187" t="s">
        <v>307</v>
      </c>
      <c r="AT269" s="187" t="s">
        <v>145</v>
      </c>
      <c r="AU269" s="187" t="s">
        <v>89</v>
      </c>
      <c r="AY269" s="18" t="s">
        <v>142</v>
      </c>
      <c r="BE269" s="188">
        <f>IF(N269="základní",J269,0)</f>
        <v>0</v>
      </c>
      <c r="BF269" s="188">
        <f>IF(N269="snížená",J269,0)</f>
        <v>0</v>
      </c>
      <c r="BG269" s="188">
        <f>IF(N269="zákl. přenesená",J269,0)</f>
        <v>0</v>
      </c>
      <c r="BH269" s="188">
        <f>IF(N269="sníž. přenesená",J269,0)</f>
        <v>0</v>
      </c>
      <c r="BI269" s="188">
        <f>IF(N269="nulová",J269,0)</f>
        <v>0</v>
      </c>
      <c r="BJ269" s="18" t="s">
        <v>21</v>
      </c>
      <c r="BK269" s="188">
        <f>ROUND(I269*H269,2)</f>
        <v>0</v>
      </c>
      <c r="BL269" s="18" t="s">
        <v>307</v>
      </c>
      <c r="BM269" s="187" t="s">
        <v>1005</v>
      </c>
    </row>
    <row r="270" spans="1:65" s="2" customFormat="1" ht="87.75">
      <c r="A270" s="36"/>
      <c r="B270" s="37"/>
      <c r="C270" s="38"/>
      <c r="D270" s="196" t="s">
        <v>238</v>
      </c>
      <c r="E270" s="38"/>
      <c r="F270" s="217" t="s">
        <v>627</v>
      </c>
      <c r="G270" s="38"/>
      <c r="H270" s="38"/>
      <c r="I270" s="218"/>
      <c r="J270" s="38"/>
      <c r="K270" s="38"/>
      <c r="L270" s="41"/>
      <c r="M270" s="219"/>
      <c r="N270" s="220"/>
      <c r="O270" s="66"/>
      <c r="P270" s="66"/>
      <c r="Q270" s="66"/>
      <c r="R270" s="66"/>
      <c r="S270" s="66"/>
      <c r="T270" s="67"/>
      <c r="U270" s="36"/>
      <c r="V270" s="36"/>
      <c r="W270" s="36"/>
      <c r="X270" s="36"/>
      <c r="Y270" s="36"/>
      <c r="Z270" s="36"/>
      <c r="AA270" s="36"/>
      <c r="AB270" s="36"/>
      <c r="AC270" s="36"/>
      <c r="AD270" s="36"/>
      <c r="AE270" s="36"/>
      <c r="AT270" s="18" t="s">
        <v>238</v>
      </c>
      <c r="AU270" s="18" t="s">
        <v>89</v>
      </c>
    </row>
    <row r="271" spans="1:65" s="2" customFormat="1" ht="14.45" customHeight="1">
      <c r="A271" s="36"/>
      <c r="B271" s="37"/>
      <c r="C271" s="221" t="s">
        <v>538</v>
      </c>
      <c r="D271" s="221" t="s">
        <v>240</v>
      </c>
      <c r="E271" s="222" t="s">
        <v>1006</v>
      </c>
      <c r="F271" s="223" t="s">
        <v>1007</v>
      </c>
      <c r="G271" s="224" t="s">
        <v>177</v>
      </c>
      <c r="H271" s="225">
        <v>2</v>
      </c>
      <c r="I271" s="226"/>
      <c r="J271" s="227">
        <f>ROUND(I271*H271,2)</f>
        <v>0</v>
      </c>
      <c r="K271" s="223" t="s">
        <v>149</v>
      </c>
      <c r="L271" s="228"/>
      <c r="M271" s="229" t="s">
        <v>35</v>
      </c>
      <c r="N271" s="230" t="s">
        <v>51</v>
      </c>
      <c r="O271" s="66"/>
      <c r="P271" s="185">
        <f>O271*H271</f>
        <v>0</v>
      </c>
      <c r="Q271" s="185">
        <v>1.95E-2</v>
      </c>
      <c r="R271" s="185">
        <f>Q271*H271</f>
        <v>3.9E-2</v>
      </c>
      <c r="S271" s="185">
        <v>0</v>
      </c>
      <c r="T271" s="186">
        <f>S271*H271</f>
        <v>0</v>
      </c>
      <c r="U271" s="36"/>
      <c r="V271" s="36"/>
      <c r="W271" s="36"/>
      <c r="X271" s="36"/>
      <c r="Y271" s="36"/>
      <c r="Z271" s="36"/>
      <c r="AA271" s="36"/>
      <c r="AB271" s="36"/>
      <c r="AC271" s="36"/>
      <c r="AD271" s="36"/>
      <c r="AE271" s="36"/>
      <c r="AR271" s="187" t="s">
        <v>386</v>
      </c>
      <c r="AT271" s="187" t="s">
        <v>240</v>
      </c>
      <c r="AU271" s="187" t="s">
        <v>89</v>
      </c>
      <c r="AY271" s="18" t="s">
        <v>142</v>
      </c>
      <c r="BE271" s="188">
        <f>IF(N271="základní",J271,0)</f>
        <v>0</v>
      </c>
      <c r="BF271" s="188">
        <f>IF(N271="snížená",J271,0)</f>
        <v>0</v>
      </c>
      <c r="BG271" s="188">
        <f>IF(N271="zákl. přenesená",J271,0)</f>
        <v>0</v>
      </c>
      <c r="BH271" s="188">
        <f>IF(N271="sníž. přenesená",J271,0)</f>
        <v>0</v>
      </c>
      <c r="BI271" s="188">
        <f>IF(N271="nulová",J271,0)</f>
        <v>0</v>
      </c>
      <c r="BJ271" s="18" t="s">
        <v>21</v>
      </c>
      <c r="BK271" s="188">
        <f>ROUND(I271*H271,2)</f>
        <v>0</v>
      </c>
      <c r="BL271" s="18" t="s">
        <v>307</v>
      </c>
      <c r="BM271" s="187" t="s">
        <v>1008</v>
      </c>
    </row>
    <row r="272" spans="1:65" s="2" customFormat="1" ht="14.45" customHeight="1">
      <c r="A272" s="36"/>
      <c r="B272" s="37"/>
      <c r="C272" s="221" t="s">
        <v>540</v>
      </c>
      <c r="D272" s="221" t="s">
        <v>240</v>
      </c>
      <c r="E272" s="222" t="s">
        <v>1009</v>
      </c>
      <c r="F272" s="223" t="s">
        <v>1010</v>
      </c>
      <c r="G272" s="224" t="s">
        <v>177</v>
      </c>
      <c r="H272" s="225">
        <v>2</v>
      </c>
      <c r="I272" s="226"/>
      <c r="J272" s="227">
        <f>ROUND(I272*H272,2)</f>
        <v>0</v>
      </c>
      <c r="K272" s="223" t="s">
        <v>149</v>
      </c>
      <c r="L272" s="228"/>
      <c r="M272" s="229" t="s">
        <v>35</v>
      </c>
      <c r="N272" s="230" t="s">
        <v>51</v>
      </c>
      <c r="O272" s="66"/>
      <c r="P272" s="185">
        <f>O272*H272</f>
        <v>0</v>
      </c>
      <c r="Q272" s="185">
        <v>1.95E-2</v>
      </c>
      <c r="R272" s="185">
        <f>Q272*H272</f>
        <v>3.9E-2</v>
      </c>
      <c r="S272" s="185">
        <v>0</v>
      </c>
      <c r="T272" s="186">
        <f>S272*H272</f>
        <v>0</v>
      </c>
      <c r="U272" s="36"/>
      <c r="V272" s="36"/>
      <c r="W272" s="36"/>
      <c r="X272" s="36"/>
      <c r="Y272" s="36"/>
      <c r="Z272" s="36"/>
      <c r="AA272" s="36"/>
      <c r="AB272" s="36"/>
      <c r="AC272" s="36"/>
      <c r="AD272" s="36"/>
      <c r="AE272" s="36"/>
      <c r="AR272" s="187" t="s">
        <v>386</v>
      </c>
      <c r="AT272" s="187" t="s">
        <v>240</v>
      </c>
      <c r="AU272" s="187" t="s">
        <v>89</v>
      </c>
      <c r="AY272" s="18" t="s">
        <v>142</v>
      </c>
      <c r="BE272" s="188">
        <f>IF(N272="základní",J272,0)</f>
        <v>0</v>
      </c>
      <c r="BF272" s="188">
        <f>IF(N272="snížená",J272,0)</f>
        <v>0</v>
      </c>
      <c r="BG272" s="188">
        <f>IF(N272="zákl. přenesená",J272,0)</f>
        <v>0</v>
      </c>
      <c r="BH272" s="188">
        <f>IF(N272="sníž. přenesená",J272,0)</f>
        <v>0</v>
      </c>
      <c r="BI272" s="188">
        <f>IF(N272="nulová",J272,0)</f>
        <v>0</v>
      </c>
      <c r="BJ272" s="18" t="s">
        <v>21</v>
      </c>
      <c r="BK272" s="188">
        <f>ROUND(I272*H272,2)</f>
        <v>0</v>
      </c>
      <c r="BL272" s="18" t="s">
        <v>307</v>
      </c>
      <c r="BM272" s="187" t="s">
        <v>1011</v>
      </c>
    </row>
    <row r="273" spans="1:65" s="2" customFormat="1" ht="24.2" customHeight="1">
      <c r="A273" s="36"/>
      <c r="B273" s="37"/>
      <c r="C273" s="176" t="s">
        <v>544</v>
      </c>
      <c r="D273" s="176" t="s">
        <v>145</v>
      </c>
      <c r="E273" s="177" t="s">
        <v>1012</v>
      </c>
      <c r="F273" s="178" t="s">
        <v>1013</v>
      </c>
      <c r="G273" s="179" t="s">
        <v>177</v>
      </c>
      <c r="H273" s="180">
        <v>7</v>
      </c>
      <c r="I273" s="181"/>
      <c r="J273" s="182">
        <f>ROUND(I273*H273,2)</f>
        <v>0</v>
      </c>
      <c r="K273" s="178" t="s">
        <v>149</v>
      </c>
      <c r="L273" s="41"/>
      <c r="M273" s="183" t="s">
        <v>35</v>
      </c>
      <c r="N273" s="184" t="s">
        <v>51</v>
      </c>
      <c r="O273" s="66"/>
      <c r="P273" s="185">
        <f>O273*H273</f>
        <v>0</v>
      </c>
      <c r="Q273" s="185">
        <v>0</v>
      </c>
      <c r="R273" s="185">
        <f>Q273*H273</f>
        <v>0</v>
      </c>
      <c r="S273" s="185">
        <v>0</v>
      </c>
      <c r="T273" s="186">
        <f>S273*H273</f>
        <v>0</v>
      </c>
      <c r="U273" s="36"/>
      <c r="V273" s="36"/>
      <c r="W273" s="36"/>
      <c r="X273" s="36"/>
      <c r="Y273" s="36"/>
      <c r="Z273" s="36"/>
      <c r="AA273" s="36"/>
      <c r="AB273" s="36"/>
      <c r="AC273" s="36"/>
      <c r="AD273" s="36"/>
      <c r="AE273" s="36"/>
      <c r="AR273" s="187" t="s">
        <v>307</v>
      </c>
      <c r="AT273" s="187" t="s">
        <v>145</v>
      </c>
      <c r="AU273" s="187" t="s">
        <v>89</v>
      </c>
      <c r="AY273" s="18" t="s">
        <v>142</v>
      </c>
      <c r="BE273" s="188">
        <f>IF(N273="základní",J273,0)</f>
        <v>0</v>
      </c>
      <c r="BF273" s="188">
        <f>IF(N273="snížená",J273,0)</f>
        <v>0</v>
      </c>
      <c r="BG273" s="188">
        <f>IF(N273="zákl. přenesená",J273,0)</f>
        <v>0</v>
      </c>
      <c r="BH273" s="188">
        <f>IF(N273="sníž. přenesená",J273,0)</f>
        <v>0</v>
      </c>
      <c r="BI273" s="188">
        <f>IF(N273="nulová",J273,0)</f>
        <v>0</v>
      </c>
      <c r="BJ273" s="18" t="s">
        <v>21</v>
      </c>
      <c r="BK273" s="188">
        <f>ROUND(I273*H273,2)</f>
        <v>0</v>
      </c>
      <c r="BL273" s="18" t="s">
        <v>307</v>
      </c>
      <c r="BM273" s="187" t="s">
        <v>1014</v>
      </c>
    </row>
    <row r="274" spans="1:65" s="2" customFormat="1" ht="87.75">
      <c r="A274" s="36"/>
      <c r="B274" s="37"/>
      <c r="C274" s="38"/>
      <c r="D274" s="196" t="s">
        <v>238</v>
      </c>
      <c r="E274" s="38"/>
      <c r="F274" s="217" t="s">
        <v>627</v>
      </c>
      <c r="G274" s="38"/>
      <c r="H274" s="38"/>
      <c r="I274" s="218"/>
      <c r="J274" s="38"/>
      <c r="K274" s="38"/>
      <c r="L274" s="41"/>
      <c r="M274" s="219"/>
      <c r="N274" s="220"/>
      <c r="O274" s="66"/>
      <c r="P274" s="66"/>
      <c r="Q274" s="66"/>
      <c r="R274" s="66"/>
      <c r="S274" s="66"/>
      <c r="T274" s="67"/>
      <c r="U274" s="36"/>
      <c r="V274" s="36"/>
      <c r="W274" s="36"/>
      <c r="X274" s="36"/>
      <c r="Y274" s="36"/>
      <c r="Z274" s="36"/>
      <c r="AA274" s="36"/>
      <c r="AB274" s="36"/>
      <c r="AC274" s="36"/>
      <c r="AD274" s="36"/>
      <c r="AE274" s="36"/>
      <c r="AT274" s="18" t="s">
        <v>238</v>
      </c>
      <c r="AU274" s="18" t="s">
        <v>89</v>
      </c>
    </row>
    <row r="275" spans="1:65" s="2" customFormat="1" ht="14.45" customHeight="1">
      <c r="A275" s="36"/>
      <c r="B275" s="37"/>
      <c r="C275" s="221" t="s">
        <v>549</v>
      </c>
      <c r="D275" s="221" t="s">
        <v>240</v>
      </c>
      <c r="E275" s="222" t="s">
        <v>1015</v>
      </c>
      <c r="F275" s="223" t="s">
        <v>1016</v>
      </c>
      <c r="G275" s="224" t="s">
        <v>177</v>
      </c>
      <c r="H275" s="225">
        <v>7</v>
      </c>
      <c r="I275" s="226"/>
      <c r="J275" s="227">
        <f>ROUND(I275*H275,2)</f>
        <v>0</v>
      </c>
      <c r="K275" s="223" t="s">
        <v>149</v>
      </c>
      <c r="L275" s="228"/>
      <c r="M275" s="229" t="s">
        <v>35</v>
      </c>
      <c r="N275" s="230" t="s">
        <v>51</v>
      </c>
      <c r="O275" s="66"/>
      <c r="P275" s="185">
        <f>O275*H275</f>
        <v>0</v>
      </c>
      <c r="Q275" s="185">
        <v>4.2999999999999997E-2</v>
      </c>
      <c r="R275" s="185">
        <f>Q275*H275</f>
        <v>0.30099999999999999</v>
      </c>
      <c r="S275" s="185">
        <v>0</v>
      </c>
      <c r="T275" s="186">
        <f>S275*H275</f>
        <v>0</v>
      </c>
      <c r="U275" s="36"/>
      <c r="V275" s="36"/>
      <c r="W275" s="36"/>
      <c r="X275" s="36"/>
      <c r="Y275" s="36"/>
      <c r="Z275" s="36"/>
      <c r="AA275" s="36"/>
      <c r="AB275" s="36"/>
      <c r="AC275" s="36"/>
      <c r="AD275" s="36"/>
      <c r="AE275" s="36"/>
      <c r="AR275" s="187" t="s">
        <v>386</v>
      </c>
      <c r="AT275" s="187" t="s">
        <v>240</v>
      </c>
      <c r="AU275" s="187" t="s">
        <v>89</v>
      </c>
      <c r="AY275" s="18" t="s">
        <v>142</v>
      </c>
      <c r="BE275" s="188">
        <f>IF(N275="základní",J275,0)</f>
        <v>0</v>
      </c>
      <c r="BF275" s="188">
        <f>IF(N275="snížená",J275,0)</f>
        <v>0</v>
      </c>
      <c r="BG275" s="188">
        <f>IF(N275="zákl. přenesená",J275,0)</f>
        <v>0</v>
      </c>
      <c r="BH275" s="188">
        <f>IF(N275="sníž. přenesená",J275,0)</f>
        <v>0</v>
      </c>
      <c r="BI275" s="188">
        <f>IF(N275="nulová",J275,0)</f>
        <v>0</v>
      </c>
      <c r="BJ275" s="18" t="s">
        <v>21</v>
      </c>
      <c r="BK275" s="188">
        <f>ROUND(I275*H275,2)</f>
        <v>0</v>
      </c>
      <c r="BL275" s="18" t="s">
        <v>307</v>
      </c>
      <c r="BM275" s="187" t="s">
        <v>1017</v>
      </c>
    </row>
    <row r="276" spans="1:65" s="2" customFormat="1" ht="24.2" customHeight="1">
      <c r="A276" s="36"/>
      <c r="B276" s="37"/>
      <c r="C276" s="176" t="s">
        <v>553</v>
      </c>
      <c r="D276" s="176" t="s">
        <v>145</v>
      </c>
      <c r="E276" s="177" t="s">
        <v>1018</v>
      </c>
      <c r="F276" s="178" t="s">
        <v>1019</v>
      </c>
      <c r="G276" s="179" t="s">
        <v>177</v>
      </c>
      <c r="H276" s="180">
        <v>27</v>
      </c>
      <c r="I276" s="181"/>
      <c r="J276" s="182">
        <f>ROUND(I276*H276,2)</f>
        <v>0</v>
      </c>
      <c r="K276" s="178" t="s">
        <v>149</v>
      </c>
      <c r="L276" s="41"/>
      <c r="M276" s="183" t="s">
        <v>35</v>
      </c>
      <c r="N276" s="184" t="s">
        <v>51</v>
      </c>
      <c r="O276" s="66"/>
      <c r="P276" s="185">
        <f>O276*H276</f>
        <v>0</v>
      </c>
      <c r="Q276" s="185">
        <v>0</v>
      </c>
      <c r="R276" s="185">
        <f>Q276*H276</f>
        <v>0</v>
      </c>
      <c r="S276" s="185">
        <v>0</v>
      </c>
      <c r="T276" s="186">
        <f>S276*H276</f>
        <v>0</v>
      </c>
      <c r="U276" s="36"/>
      <c r="V276" s="36"/>
      <c r="W276" s="36"/>
      <c r="X276" s="36"/>
      <c r="Y276" s="36"/>
      <c r="Z276" s="36"/>
      <c r="AA276" s="36"/>
      <c r="AB276" s="36"/>
      <c r="AC276" s="36"/>
      <c r="AD276" s="36"/>
      <c r="AE276" s="36"/>
      <c r="AR276" s="187" t="s">
        <v>307</v>
      </c>
      <c r="AT276" s="187" t="s">
        <v>145</v>
      </c>
      <c r="AU276" s="187" t="s">
        <v>89</v>
      </c>
      <c r="AY276" s="18" t="s">
        <v>142</v>
      </c>
      <c r="BE276" s="188">
        <f>IF(N276="základní",J276,0)</f>
        <v>0</v>
      </c>
      <c r="BF276" s="188">
        <f>IF(N276="snížená",J276,0)</f>
        <v>0</v>
      </c>
      <c r="BG276" s="188">
        <f>IF(N276="zákl. přenesená",J276,0)</f>
        <v>0</v>
      </c>
      <c r="BH276" s="188">
        <f>IF(N276="sníž. přenesená",J276,0)</f>
        <v>0</v>
      </c>
      <c r="BI276" s="188">
        <f>IF(N276="nulová",J276,0)</f>
        <v>0</v>
      </c>
      <c r="BJ276" s="18" t="s">
        <v>21</v>
      </c>
      <c r="BK276" s="188">
        <f>ROUND(I276*H276,2)</f>
        <v>0</v>
      </c>
      <c r="BL276" s="18" t="s">
        <v>307</v>
      </c>
      <c r="BM276" s="187" t="s">
        <v>1020</v>
      </c>
    </row>
    <row r="277" spans="1:65" s="2" customFormat="1" ht="87.75">
      <c r="A277" s="36"/>
      <c r="B277" s="37"/>
      <c r="C277" s="38"/>
      <c r="D277" s="196" t="s">
        <v>238</v>
      </c>
      <c r="E277" s="38"/>
      <c r="F277" s="217" t="s">
        <v>627</v>
      </c>
      <c r="G277" s="38"/>
      <c r="H277" s="38"/>
      <c r="I277" s="218"/>
      <c r="J277" s="38"/>
      <c r="K277" s="38"/>
      <c r="L277" s="41"/>
      <c r="M277" s="219"/>
      <c r="N277" s="220"/>
      <c r="O277" s="66"/>
      <c r="P277" s="66"/>
      <c r="Q277" s="66"/>
      <c r="R277" s="66"/>
      <c r="S277" s="66"/>
      <c r="T277" s="67"/>
      <c r="U277" s="36"/>
      <c r="V277" s="36"/>
      <c r="W277" s="36"/>
      <c r="X277" s="36"/>
      <c r="Y277" s="36"/>
      <c r="Z277" s="36"/>
      <c r="AA277" s="36"/>
      <c r="AB277" s="36"/>
      <c r="AC277" s="36"/>
      <c r="AD277" s="36"/>
      <c r="AE277" s="36"/>
      <c r="AT277" s="18" t="s">
        <v>238</v>
      </c>
      <c r="AU277" s="18" t="s">
        <v>89</v>
      </c>
    </row>
    <row r="278" spans="1:65" s="2" customFormat="1" ht="14.45" customHeight="1">
      <c r="A278" s="36"/>
      <c r="B278" s="37"/>
      <c r="C278" s="221" t="s">
        <v>558</v>
      </c>
      <c r="D278" s="221" t="s">
        <v>240</v>
      </c>
      <c r="E278" s="222" t="s">
        <v>1021</v>
      </c>
      <c r="F278" s="223" t="s">
        <v>1022</v>
      </c>
      <c r="G278" s="224" t="s">
        <v>177</v>
      </c>
      <c r="H278" s="225">
        <v>27</v>
      </c>
      <c r="I278" s="226"/>
      <c r="J278" s="227">
        <f>ROUND(I278*H278,2)</f>
        <v>0</v>
      </c>
      <c r="K278" s="223" t="s">
        <v>149</v>
      </c>
      <c r="L278" s="228"/>
      <c r="M278" s="229" t="s">
        <v>35</v>
      </c>
      <c r="N278" s="230" t="s">
        <v>51</v>
      </c>
      <c r="O278" s="66"/>
      <c r="P278" s="185">
        <f>O278*H278</f>
        <v>0</v>
      </c>
      <c r="Q278" s="185">
        <v>1.95E-2</v>
      </c>
      <c r="R278" s="185">
        <f>Q278*H278</f>
        <v>0.52649999999999997</v>
      </c>
      <c r="S278" s="185">
        <v>0</v>
      </c>
      <c r="T278" s="186">
        <f>S278*H278</f>
        <v>0</v>
      </c>
      <c r="U278" s="36"/>
      <c r="V278" s="36"/>
      <c r="W278" s="36"/>
      <c r="X278" s="36"/>
      <c r="Y278" s="36"/>
      <c r="Z278" s="36"/>
      <c r="AA278" s="36"/>
      <c r="AB278" s="36"/>
      <c r="AC278" s="36"/>
      <c r="AD278" s="36"/>
      <c r="AE278" s="36"/>
      <c r="AR278" s="187" t="s">
        <v>386</v>
      </c>
      <c r="AT278" s="187" t="s">
        <v>240</v>
      </c>
      <c r="AU278" s="187" t="s">
        <v>89</v>
      </c>
      <c r="AY278" s="18" t="s">
        <v>142</v>
      </c>
      <c r="BE278" s="188">
        <f>IF(N278="základní",J278,0)</f>
        <v>0</v>
      </c>
      <c r="BF278" s="188">
        <f>IF(N278="snížená",J278,0)</f>
        <v>0</v>
      </c>
      <c r="BG278" s="188">
        <f>IF(N278="zákl. přenesená",J278,0)</f>
        <v>0</v>
      </c>
      <c r="BH278" s="188">
        <f>IF(N278="sníž. přenesená",J278,0)</f>
        <v>0</v>
      </c>
      <c r="BI278" s="188">
        <f>IF(N278="nulová",J278,0)</f>
        <v>0</v>
      </c>
      <c r="BJ278" s="18" t="s">
        <v>21</v>
      </c>
      <c r="BK278" s="188">
        <f>ROUND(I278*H278,2)</f>
        <v>0</v>
      </c>
      <c r="BL278" s="18" t="s">
        <v>307</v>
      </c>
      <c r="BM278" s="187" t="s">
        <v>1023</v>
      </c>
    </row>
    <row r="279" spans="1:65" s="2" customFormat="1" ht="24.2" customHeight="1">
      <c r="A279" s="36"/>
      <c r="B279" s="37"/>
      <c r="C279" s="176" t="s">
        <v>565</v>
      </c>
      <c r="D279" s="176" t="s">
        <v>145</v>
      </c>
      <c r="E279" s="177" t="s">
        <v>1024</v>
      </c>
      <c r="F279" s="178" t="s">
        <v>1025</v>
      </c>
      <c r="G279" s="179" t="s">
        <v>177</v>
      </c>
      <c r="H279" s="180">
        <v>6</v>
      </c>
      <c r="I279" s="181"/>
      <c r="J279" s="182">
        <f>ROUND(I279*H279,2)</f>
        <v>0</v>
      </c>
      <c r="K279" s="178" t="s">
        <v>149</v>
      </c>
      <c r="L279" s="41"/>
      <c r="M279" s="183" t="s">
        <v>35</v>
      </c>
      <c r="N279" s="184" t="s">
        <v>51</v>
      </c>
      <c r="O279" s="66"/>
      <c r="P279" s="185">
        <f>O279*H279</f>
        <v>0</v>
      </c>
      <c r="Q279" s="185">
        <v>0</v>
      </c>
      <c r="R279" s="185">
        <f>Q279*H279</f>
        <v>0</v>
      </c>
      <c r="S279" s="185">
        <v>0</v>
      </c>
      <c r="T279" s="186">
        <f>S279*H279</f>
        <v>0</v>
      </c>
      <c r="U279" s="36"/>
      <c r="V279" s="36"/>
      <c r="W279" s="36"/>
      <c r="X279" s="36"/>
      <c r="Y279" s="36"/>
      <c r="Z279" s="36"/>
      <c r="AA279" s="36"/>
      <c r="AB279" s="36"/>
      <c r="AC279" s="36"/>
      <c r="AD279" s="36"/>
      <c r="AE279" s="36"/>
      <c r="AR279" s="187" t="s">
        <v>307</v>
      </c>
      <c r="AT279" s="187" t="s">
        <v>145</v>
      </c>
      <c r="AU279" s="187" t="s">
        <v>89</v>
      </c>
      <c r="AY279" s="18" t="s">
        <v>142</v>
      </c>
      <c r="BE279" s="188">
        <f>IF(N279="základní",J279,0)</f>
        <v>0</v>
      </c>
      <c r="BF279" s="188">
        <f>IF(N279="snížená",J279,0)</f>
        <v>0</v>
      </c>
      <c r="BG279" s="188">
        <f>IF(N279="zákl. přenesená",J279,0)</f>
        <v>0</v>
      </c>
      <c r="BH279" s="188">
        <f>IF(N279="sníž. přenesená",J279,0)</f>
        <v>0</v>
      </c>
      <c r="BI279" s="188">
        <f>IF(N279="nulová",J279,0)</f>
        <v>0</v>
      </c>
      <c r="BJ279" s="18" t="s">
        <v>21</v>
      </c>
      <c r="BK279" s="188">
        <f>ROUND(I279*H279,2)</f>
        <v>0</v>
      </c>
      <c r="BL279" s="18" t="s">
        <v>307</v>
      </c>
      <c r="BM279" s="187" t="s">
        <v>1026</v>
      </c>
    </row>
    <row r="280" spans="1:65" s="2" customFormat="1" ht="87.75">
      <c r="A280" s="36"/>
      <c r="B280" s="37"/>
      <c r="C280" s="38"/>
      <c r="D280" s="196" t="s">
        <v>238</v>
      </c>
      <c r="E280" s="38"/>
      <c r="F280" s="217" t="s">
        <v>627</v>
      </c>
      <c r="G280" s="38"/>
      <c r="H280" s="38"/>
      <c r="I280" s="218"/>
      <c r="J280" s="38"/>
      <c r="K280" s="38"/>
      <c r="L280" s="41"/>
      <c r="M280" s="219"/>
      <c r="N280" s="220"/>
      <c r="O280" s="66"/>
      <c r="P280" s="66"/>
      <c r="Q280" s="66"/>
      <c r="R280" s="66"/>
      <c r="S280" s="66"/>
      <c r="T280" s="67"/>
      <c r="U280" s="36"/>
      <c r="V280" s="36"/>
      <c r="W280" s="36"/>
      <c r="X280" s="36"/>
      <c r="Y280" s="36"/>
      <c r="Z280" s="36"/>
      <c r="AA280" s="36"/>
      <c r="AB280" s="36"/>
      <c r="AC280" s="36"/>
      <c r="AD280" s="36"/>
      <c r="AE280" s="36"/>
      <c r="AT280" s="18" t="s">
        <v>238</v>
      </c>
      <c r="AU280" s="18" t="s">
        <v>89</v>
      </c>
    </row>
    <row r="281" spans="1:65" s="2" customFormat="1" ht="14.45" customHeight="1">
      <c r="A281" s="36"/>
      <c r="B281" s="37"/>
      <c r="C281" s="221" t="s">
        <v>570</v>
      </c>
      <c r="D281" s="221" t="s">
        <v>240</v>
      </c>
      <c r="E281" s="222" t="s">
        <v>1027</v>
      </c>
      <c r="F281" s="223" t="s">
        <v>1028</v>
      </c>
      <c r="G281" s="224" t="s">
        <v>177</v>
      </c>
      <c r="H281" s="225">
        <v>5</v>
      </c>
      <c r="I281" s="226"/>
      <c r="J281" s="227">
        <f>ROUND(I281*H281,2)</f>
        <v>0</v>
      </c>
      <c r="K281" s="223" t="s">
        <v>149</v>
      </c>
      <c r="L281" s="228"/>
      <c r="M281" s="229" t="s">
        <v>35</v>
      </c>
      <c r="N281" s="230" t="s">
        <v>51</v>
      </c>
      <c r="O281" s="66"/>
      <c r="P281" s="185">
        <f>O281*H281</f>
        <v>0</v>
      </c>
      <c r="Q281" s="185">
        <v>2.2499999999999999E-2</v>
      </c>
      <c r="R281" s="185">
        <f>Q281*H281</f>
        <v>0.11249999999999999</v>
      </c>
      <c r="S281" s="185">
        <v>0</v>
      </c>
      <c r="T281" s="186">
        <f>S281*H281</f>
        <v>0</v>
      </c>
      <c r="U281" s="36"/>
      <c r="V281" s="36"/>
      <c r="W281" s="36"/>
      <c r="X281" s="36"/>
      <c r="Y281" s="36"/>
      <c r="Z281" s="36"/>
      <c r="AA281" s="36"/>
      <c r="AB281" s="36"/>
      <c r="AC281" s="36"/>
      <c r="AD281" s="36"/>
      <c r="AE281" s="36"/>
      <c r="AR281" s="187" t="s">
        <v>386</v>
      </c>
      <c r="AT281" s="187" t="s">
        <v>240</v>
      </c>
      <c r="AU281" s="187" t="s">
        <v>89</v>
      </c>
      <c r="AY281" s="18" t="s">
        <v>142</v>
      </c>
      <c r="BE281" s="188">
        <f>IF(N281="základní",J281,0)</f>
        <v>0</v>
      </c>
      <c r="BF281" s="188">
        <f>IF(N281="snížená",J281,0)</f>
        <v>0</v>
      </c>
      <c r="BG281" s="188">
        <f>IF(N281="zákl. přenesená",J281,0)</f>
        <v>0</v>
      </c>
      <c r="BH281" s="188">
        <f>IF(N281="sníž. přenesená",J281,0)</f>
        <v>0</v>
      </c>
      <c r="BI281" s="188">
        <f>IF(N281="nulová",J281,0)</f>
        <v>0</v>
      </c>
      <c r="BJ281" s="18" t="s">
        <v>21</v>
      </c>
      <c r="BK281" s="188">
        <f>ROUND(I281*H281,2)</f>
        <v>0</v>
      </c>
      <c r="BL281" s="18" t="s">
        <v>307</v>
      </c>
      <c r="BM281" s="187" t="s">
        <v>1029</v>
      </c>
    </row>
    <row r="282" spans="1:65" s="2" customFormat="1" ht="14.45" customHeight="1">
      <c r="A282" s="36"/>
      <c r="B282" s="37"/>
      <c r="C282" s="221" t="s">
        <v>575</v>
      </c>
      <c r="D282" s="221" t="s">
        <v>240</v>
      </c>
      <c r="E282" s="222" t="s">
        <v>1030</v>
      </c>
      <c r="F282" s="223" t="s">
        <v>1031</v>
      </c>
      <c r="G282" s="224" t="s">
        <v>177</v>
      </c>
      <c r="H282" s="225">
        <v>1</v>
      </c>
      <c r="I282" s="226"/>
      <c r="J282" s="227">
        <f>ROUND(I282*H282,2)</f>
        <v>0</v>
      </c>
      <c r="K282" s="223" t="s">
        <v>149</v>
      </c>
      <c r="L282" s="228"/>
      <c r="M282" s="229" t="s">
        <v>35</v>
      </c>
      <c r="N282" s="230" t="s">
        <v>51</v>
      </c>
      <c r="O282" s="66"/>
      <c r="P282" s="185">
        <f>O282*H282</f>
        <v>0</v>
      </c>
      <c r="Q282" s="185">
        <v>2.0500000000000001E-2</v>
      </c>
      <c r="R282" s="185">
        <f>Q282*H282</f>
        <v>2.0500000000000001E-2</v>
      </c>
      <c r="S282" s="185">
        <v>0</v>
      </c>
      <c r="T282" s="186">
        <f>S282*H282</f>
        <v>0</v>
      </c>
      <c r="U282" s="36"/>
      <c r="V282" s="36"/>
      <c r="W282" s="36"/>
      <c r="X282" s="36"/>
      <c r="Y282" s="36"/>
      <c r="Z282" s="36"/>
      <c r="AA282" s="36"/>
      <c r="AB282" s="36"/>
      <c r="AC282" s="36"/>
      <c r="AD282" s="36"/>
      <c r="AE282" s="36"/>
      <c r="AR282" s="187" t="s">
        <v>386</v>
      </c>
      <c r="AT282" s="187" t="s">
        <v>240</v>
      </c>
      <c r="AU282" s="187" t="s">
        <v>89</v>
      </c>
      <c r="AY282" s="18" t="s">
        <v>142</v>
      </c>
      <c r="BE282" s="188">
        <f>IF(N282="základní",J282,0)</f>
        <v>0</v>
      </c>
      <c r="BF282" s="188">
        <f>IF(N282="snížená",J282,0)</f>
        <v>0</v>
      </c>
      <c r="BG282" s="188">
        <f>IF(N282="zákl. přenesená",J282,0)</f>
        <v>0</v>
      </c>
      <c r="BH282" s="188">
        <f>IF(N282="sníž. přenesená",J282,0)</f>
        <v>0</v>
      </c>
      <c r="BI282" s="188">
        <f>IF(N282="nulová",J282,0)</f>
        <v>0</v>
      </c>
      <c r="BJ282" s="18" t="s">
        <v>21</v>
      </c>
      <c r="BK282" s="188">
        <f>ROUND(I282*H282,2)</f>
        <v>0</v>
      </c>
      <c r="BL282" s="18" t="s">
        <v>307</v>
      </c>
      <c r="BM282" s="187" t="s">
        <v>1032</v>
      </c>
    </row>
    <row r="283" spans="1:65" s="2" customFormat="1" ht="24.2" customHeight="1">
      <c r="A283" s="36"/>
      <c r="B283" s="37"/>
      <c r="C283" s="176" t="s">
        <v>580</v>
      </c>
      <c r="D283" s="176" t="s">
        <v>145</v>
      </c>
      <c r="E283" s="177" t="s">
        <v>1033</v>
      </c>
      <c r="F283" s="178" t="s">
        <v>1034</v>
      </c>
      <c r="G283" s="179" t="s">
        <v>177</v>
      </c>
      <c r="H283" s="180">
        <v>1</v>
      </c>
      <c r="I283" s="181"/>
      <c r="J283" s="182">
        <f>ROUND(I283*H283,2)</f>
        <v>0</v>
      </c>
      <c r="K283" s="178" t="s">
        <v>149</v>
      </c>
      <c r="L283" s="41"/>
      <c r="M283" s="183" t="s">
        <v>35</v>
      </c>
      <c r="N283" s="184" t="s">
        <v>51</v>
      </c>
      <c r="O283" s="66"/>
      <c r="P283" s="185">
        <f>O283*H283</f>
        <v>0</v>
      </c>
      <c r="Q283" s="185">
        <v>0</v>
      </c>
      <c r="R283" s="185">
        <f>Q283*H283</f>
        <v>0</v>
      </c>
      <c r="S283" s="185">
        <v>0</v>
      </c>
      <c r="T283" s="186">
        <f>S283*H283</f>
        <v>0</v>
      </c>
      <c r="U283" s="36"/>
      <c r="V283" s="36"/>
      <c r="W283" s="36"/>
      <c r="X283" s="36"/>
      <c r="Y283" s="36"/>
      <c r="Z283" s="36"/>
      <c r="AA283" s="36"/>
      <c r="AB283" s="36"/>
      <c r="AC283" s="36"/>
      <c r="AD283" s="36"/>
      <c r="AE283" s="36"/>
      <c r="AR283" s="187" t="s">
        <v>307</v>
      </c>
      <c r="AT283" s="187" t="s">
        <v>145</v>
      </c>
      <c r="AU283" s="187" t="s">
        <v>89</v>
      </c>
      <c r="AY283" s="18" t="s">
        <v>142</v>
      </c>
      <c r="BE283" s="188">
        <f>IF(N283="základní",J283,0)</f>
        <v>0</v>
      </c>
      <c r="BF283" s="188">
        <f>IF(N283="snížená",J283,0)</f>
        <v>0</v>
      </c>
      <c r="BG283" s="188">
        <f>IF(N283="zákl. přenesená",J283,0)</f>
        <v>0</v>
      </c>
      <c r="BH283" s="188">
        <f>IF(N283="sníž. přenesená",J283,0)</f>
        <v>0</v>
      </c>
      <c r="BI283" s="188">
        <f>IF(N283="nulová",J283,0)</f>
        <v>0</v>
      </c>
      <c r="BJ283" s="18" t="s">
        <v>21</v>
      </c>
      <c r="BK283" s="188">
        <f>ROUND(I283*H283,2)</f>
        <v>0</v>
      </c>
      <c r="BL283" s="18" t="s">
        <v>307</v>
      </c>
      <c r="BM283" s="187" t="s">
        <v>1035</v>
      </c>
    </row>
    <row r="284" spans="1:65" s="2" customFormat="1" ht="87.75">
      <c r="A284" s="36"/>
      <c r="B284" s="37"/>
      <c r="C284" s="38"/>
      <c r="D284" s="196" t="s">
        <v>238</v>
      </c>
      <c r="E284" s="38"/>
      <c r="F284" s="217" t="s">
        <v>627</v>
      </c>
      <c r="G284" s="38"/>
      <c r="H284" s="38"/>
      <c r="I284" s="218"/>
      <c r="J284" s="38"/>
      <c r="K284" s="38"/>
      <c r="L284" s="41"/>
      <c r="M284" s="219"/>
      <c r="N284" s="220"/>
      <c r="O284" s="66"/>
      <c r="P284" s="66"/>
      <c r="Q284" s="66"/>
      <c r="R284" s="66"/>
      <c r="S284" s="66"/>
      <c r="T284" s="67"/>
      <c r="U284" s="36"/>
      <c r="V284" s="36"/>
      <c r="W284" s="36"/>
      <c r="X284" s="36"/>
      <c r="Y284" s="36"/>
      <c r="Z284" s="36"/>
      <c r="AA284" s="36"/>
      <c r="AB284" s="36"/>
      <c r="AC284" s="36"/>
      <c r="AD284" s="36"/>
      <c r="AE284" s="36"/>
      <c r="AT284" s="18" t="s">
        <v>238</v>
      </c>
      <c r="AU284" s="18" t="s">
        <v>89</v>
      </c>
    </row>
    <row r="285" spans="1:65" s="2" customFormat="1" ht="14.45" customHeight="1">
      <c r="A285" s="36"/>
      <c r="B285" s="37"/>
      <c r="C285" s="221" t="s">
        <v>585</v>
      </c>
      <c r="D285" s="221" t="s">
        <v>240</v>
      </c>
      <c r="E285" s="222" t="s">
        <v>1036</v>
      </c>
      <c r="F285" s="223" t="s">
        <v>1037</v>
      </c>
      <c r="G285" s="224" t="s">
        <v>177</v>
      </c>
      <c r="H285" s="225">
        <v>1</v>
      </c>
      <c r="I285" s="226"/>
      <c r="J285" s="227">
        <f t="shared" ref="J285:J296" si="0">ROUND(I285*H285,2)</f>
        <v>0</v>
      </c>
      <c r="K285" s="223" t="s">
        <v>149</v>
      </c>
      <c r="L285" s="228"/>
      <c r="M285" s="229" t="s">
        <v>35</v>
      </c>
      <c r="N285" s="230" t="s">
        <v>51</v>
      </c>
      <c r="O285" s="66"/>
      <c r="P285" s="185">
        <f t="shared" ref="P285:P296" si="1">O285*H285</f>
        <v>0</v>
      </c>
      <c r="Q285" s="185">
        <v>1.38E-2</v>
      </c>
      <c r="R285" s="185">
        <f t="shared" ref="R285:R296" si="2">Q285*H285</f>
        <v>1.38E-2</v>
      </c>
      <c r="S285" s="185">
        <v>0</v>
      </c>
      <c r="T285" s="186">
        <f t="shared" ref="T285:T296" si="3">S285*H285</f>
        <v>0</v>
      </c>
      <c r="U285" s="36"/>
      <c r="V285" s="36"/>
      <c r="W285" s="36"/>
      <c r="X285" s="36"/>
      <c r="Y285" s="36"/>
      <c r="Z285" s="36"/>
      <c r="AA285" s="36"/>
      <c r="AB285" s="36"/>
      <c r="AC285" s="36"/>
      <c r="AD285" s="36"/>
      <c r="AE285" s="36"/>
      <c r="AR285" s="187" t="s">
        <v>386</v>
      </c>
      <c r="AT285" s="187" t="s">
        <v>240</v>
      </c>
      <c r="AU285" s="187" t="s">
        <v>89</v>
      </c>
      <c r="AY285" s="18" t="s">
        <v>142</v>
      </c>
      <c r="BE285" s="188">
        <f t="shared" ref="BE285:BE296" si="4">IF(N285="základní",J285,0)</f>
        <v>0</v>
      </c>
      <c r="BF285" s="188">
        <f t="shared" ref="BF285:BF296" si="5">IF(N285="snížená",J285,0)</f>
        <v>0</v>
      </c>
      <c r="BG285" s="188">
        <f t="shared" ref="BG285:BG296" si="6">IF(N285="zákl. přenesená",J285,0)</f>
        <v>0</v>
      </c>
      <c r="BH285" s="188">
        <f t="shared" ref="BH285:BH296" si="7">IF(N285="sníž. přenesená",J285,0)</f>
        <v>0</v>
      </c>
      <c r="BI285" s="188">
        <f t="shared" ref="BI285:BI296" si="8">IF(N285="nulová",J285,0)</f>
        <v>0</v>
      </c>
      <c r="BJ285" s="18" t="s">
        <v>21</v>
      </c>
      <c r="BK285" s="188">
        <f t="shared" ref="BK285:BK296" si="9">ROUND(I285*H285,2)</f>
        <v>0</v>
      </c>
      <c r="BL285" s="18" t="s">
        <v>307</v>
      </c>
      <c r="BM285" s="187" t="s">
        <v>1038</v>
      </c>
    </row>
    <row r="286" spans="1:65" s="2" customFormat="1" ht="14.45" customHeight="1">
      <c r="A286" s="36"/>
      <c r="B286" s="37"/>
      <c r="C286" s="176" t="s">
        <v>592</v>
      </c>
      <c r="D286" s="176" t="s">
        <v>145</v>
      </c>
      <c r="E286" s="177" t="s">
        <v>1039</v>
      </c>
      <c r="F286" s="178" t="s">
        <v>1040</v>
      </c>
      <c r="G286" s="179" t="s">
        <v>177</v>
      </c>
      <c r="H286" s="180">
        <v>17</v>
      </c>
      <c r="I286" s="181"/>
      <c r="J286" s="182">
        <f t="shared" si="0"/>
        <v>0</v>
      </c>
      <c r="K286" s="178" t="s">
        <v>149</v>
      </c>
      <c r="L286" s="41"/>
      <c r="M286" s="183" t="s">
        <v>35</v>
      </c>
      <c r="N286" s="184" t="s">
        <v>51</v>
      </c>
      <c r="O286" s="66"/>
      <c r="P286" s="185">
        <f t="shared" si="1"/>
        <v>0</v>
      </c>
      <c r="Q286" s="185">
        <v>0</v>
      </c>
      <c r="R286" s="185">
        <f t="shared" si="2"/>
        <v>0</v>
      </c>
      <c r="S286" s="185">
        <v>0</v>
      </c>
      <c r="T286" s="186">
        <f t="shared" si="3"/>
        <v>0</v>
      </c>
      <c r="U286" s="36"/>
      <c r="V286" s="36"/>
      <c r="W286" s="36"/>
      <c r="X286" s="36"/>
      <c r="Y286" s="36"/>
      <c r="Z286" s="36"/>
      <c r="AA286" s="36"/>
      <c r="AB286" s="36"/>
      <c r="AC286" s="36"/>
      <c r="AD286" s="36"/>
      <c r="AE286" s="36"/>
      <c r="AR286" s="187" t="s">
        <v>307</v>
      </c>
      <c r="AT286" s="187" t="s">
        <v>145</v>
      </c>
      <c r="AU286" s="187" t="s">
        <v>89</v>
      </c>
      <c r="AY286" s="18" t="s">
        <v>142</v>
      </c>
      <c r="BE286" s="188">
        <f t="shared" si="4"/>
        <v>0</v>
      </c>
      <c r="BF286" s="188">
        <f t="shared" si="5"/>
        <v>0</v>
      </c>
      <c r="BG286" s="188">
        <f t="shared" si="6"/>
        <v>0</v>
      </c>
      <c r="BH286" s="188">
        <f t="shared" si="7"/>
        <v>0</v>
      </c>
      <c r="BI286" s="188">
        <f t="shared" si="8"/>
        <v>0</v>
      </c>
      <c r="BJ286" s="18" t="s">
        <v>21</v>
      </c>
      <c r="BK286" s="188">
        <f t="shared" si="9"/>
        <v>0</v>
      </c>
      <c r="BL286" s="18" t="s">
        <v>307</v>
      </c>
      <c r="BM286" s="187" t="s">
        <v>1041</v>
      </c>
    </row>
    <row r="287" spans="1:65" s="2" customFormat="1" ht="14.45" customHeight="1">
      <c r="A287" s="36"/>
      <c r="B287" s="37"/>
      <c r="C287" s="221" t="s">
        <v>597</v>
      </c>
      <c r="D287" s="221" t="s">
        <v>240</v>
      </c>
      <c r="E287" s="222" t="s">
        <v>1042</v>
      </c>
      <c r="F287" s="223" t="s">
        <v>1043</v>
      </c>
      <c r="G287" s="224" t="s">
        <v>177</v>
      </c>
      <c r="H287" s="225">
        <v>34</v>
      </c>
      <c r="I287" s="226"/>
      <c r="J287" s="227">
        <f t="shared" si="0"/>
        <v>0</v>
      </c>
      <c r="K287" s="223" t="s">
        <v>149</v>
      </c>
      <c r="L287" s="228"/>
      <c r="M287" s="229" t="s">
        <v>35</v>
      </c>
      <c r="N287" s="230" t="s">
        <v>51</v>
      </c>
      <c r="O287" s="66"/>
      <c r="P287" s="185">
        <f t="shared" si="1"/>
        <v>0</v>
      </c>
      <c r="Q287" s="185">
        <v>1.47E-2</v>
      </c>
      <c r="R287" s="185">
        <f t="shared" si="2"/>
        <v>0.49979999999999997</v>
      </c>
      <c r="S287" s="185">
        <v>0</v>
      </c>
      <c r="T287" s="186">
        <f t="shared" si="3"/>
        <v>0</v>
      </c>
      <c r="U287" s="36"/>
      <c r="V287" s="36"/>
      <c r="W287" s="36"/>
      <c r="X287" s="36"/>
      <c r="Y287" s="36"/>
      <c r="Z287" s="36"/>
      <c r="AA287" s="36"/>
      <c r="AB287" s="36"/>
      <c r="AC287" s="36"/>
      <c r="AD287" s="36"/>
      <c r="AE287" s="36"/>
      <c r="AR287" s="187" t="s">
        <v>386</v>
      </c>
      <c r="AT287" s="187" t="s">
        <v>240</v>
      </c>
      <c r="AU287" s="187" t="s">
        <v>89</v>
      </c>
      <c r="AY287" s="18" t="s">
        <v>142</v>
      </c>
      <c r="BE287" s="188">
        <f t="shared" si="4"/>
        <v>0</v>
      </c>
      <c r="BF287" s="188">
        <f t="shared" si="5"/>
        <v>0</v>
      </c>
      <c r="BG287" s="188">
        <f t="shared" si="6"/>
        <v>0</v>
      </c>
      <c r="BH287" s="188">
        <f t="shared" si="7"/>
        <v>0</v>
      </c>
      <c r="BI287" s="188">
        <f t="shared" si="8"/>
        <v>0</v>
      </c>
      <c r="BJ287" s="18" t="s">
        <v>21</v>
      </c>
      <c r="BK287" s="188">
        <f t="shared" si="9"/>
        <v>0</v>
      </c>
      <c r="BL287" s="18" t="s">
        <v>307</v>
      </c>
      <c r="BM287" s="187" t="s">
        <v>1044</v>
      </c>
    </row>
    <row r="288" spans="1:65" s="2" customFormat="1" ht="14.45" customHeight="1">
      <c r="A288" s="36"/>
      <c r="B288" s="37"/>
      <c r="C288" s="176" t="s">
        <v>602</v>
      </c>
      <c r="D288" s="176" t="s">
        <v>145</v>
      </c>
      <c r="E288" s="177" t="s">
        <v>1045</v>
      </c>
      <c r="F288" s="178" t="s">
        <v>1046</v>
      </c>
      <c r="G288" s="179" t="s">
        <v>177</v>
      </c>
      <c r="H288" s="180">
        <v>52</v>
      </c>
      <c r="I288" s="181"/>
      <c r="J288" s="182">
        <f t="shared" si="0"/>
        <v>0</v>
      </c>
      <c r="K288" s="178" t="s">
        <v>149</v>
      </c>
      <c r="L288" s="41"/>
      <c r="M288" s="183" t="s">
        <v>35</v>
      </c>
      <c r="N288" s="184" t="s">
        <v>51</v>
      </c>
      <c r="O288" s="66"/>
      <c r="P288" s="185">
        <f t="shared" si="1"/>
        <v>0</v>
      </c>
      <c r="Q288" s="185">
        <v>0</v>
      </c>
      <c r="R288" s="185">
        <f t="shared" si="2"/>
        <v>0</v>
      </c>
      <c r="S288" s="185">
        <v>0</v>
      </c>
      <c r="T288" s="186">
        <f t="shared" si="3"/>
        <v>0</v>
      </c>
      <c r="U288" s="36"/>
      <c r="V288" s="36"/>
      <c r="W288" s="36"/>
      <c r="X288" s="36"/>
      <c r="Y288" s="36"/>
      <c r="Z288" s="36"/>
      <c r="AA288" s="36"/>
      <c r="AB288" s="36"/>
      <c r="AC288" s="36"/>
      <c r="AD288" s="36"/>
      <c r="AE288" s="36"/>
      <c r="AR288" s="187" t="s">
        <v>307</v>
      </c>
      <c r="AT288" s="187" t="s">
        <v>145</v>
      </c>
      <c r="AU288" s="187" t="s">
        <v>89</v>
      </c>
      <c r="AY288" s="18" t="s">
        <v>142</v>
      </c>
      <c r="BE288" s="188">
        <f t="shared" si="4"/>
        <v>0</v>
      </c>
      <c r="BF288" s="188">
        <f t="shared" si="5"/>
        <v>0</v>
      </c>
      <c r="BG288" s="188">
        <f t="shared" si="6"/>
        <v>0</v>
      </c>
      <c r="BH288" s="188">
        <f t="shared" si="7"/>
        <v>0</v>
      </c>
      <c r="BI288" s="188">
        <f t="shared" si="8"/>
        <v>0</v>
      </c>
      <c r="BJ288" s="18" t="s">
        <v>21</v>
      </c>
      <c r="BK288" s="188">
        <f t="shared" si="9"/>
        <v>0</v>
      </c>
      <c r="BL288" s="18" t="s">
        <v>307</v>
      </c>
      <c r="BM288" s="187" t="s">
        <v>1047</v>
      </c>
    </row>
    <row r="289" spans="1:65" s="2" customFormat="1" ht="14.45" customHeight="1">
      <c r="A289" s="36"/>
      <c r="B289" s="37"/>
      <c r="C289" s="221" t="s">
        <v>606</v>
      </c>
      <c r="D289" s="221" t="s">
        <v>240</v>
      </c>
      <c r="E289" s="222" t="s">
        <v>1048</v>
      </c>
      <c r="F289" s="223" t="s">
        <v>1049</v>
      </c>
      <c r="G289" s="224" t="s">
        <v>177</v>
      </c>
      <c r="H289" s="225">
        <v>52</v>
      </c>
      <c r="I289" s="226"/>
      <c r="J289" s="227">
        <f t="shared" si="0"/>
        <v>0</v>
      </c>
      <c r="K289" s="223" t="s">
        <v>149</v>
      </c>
      <c r="L289" s="228"/>
      <c r="M289" s="229" t="s">
        <v>35</v>
      </c>
      <c r="N289" s="230" t="s">
        <v>51</v>
      </c>
      <c r="O289" s="66"/>
      <c r="P289" s="185">
        <f t="shared" si="1"/>
        <v>0</v>
      </c>
      <c r="Q289" s="185">
        <v>1.2999999999999999E-2</v>
      </c>
      <c r="R289" s="185">
        <f t="shared" si="2"/>
        <v>0.67599999999999993</v>
      </c>
      <c r="S289" s="185">
        <v>0</v>
      </c>
      <c r="T289" s="186">
        <f t="shared" si="3"/>
        <v>0</v>
      </c>
      <c r="U289" s="36"/>
      <c r="V289" s="36"/>
      <c r="W289" s="36"/>
      <c r="X289" s="36"/>
      <c r="Y289" s="36"/>
      <c r="Z289" s="36"/>
      <c r="AA289" s="36"/>
      <c r="AB289" s="36"/>
      <c r="AC289" s="36"/>
      <c r="AD289" s="36"/>
      <c r="AE289" s="36"/>
      <c r="AR289" s="187" t="s">
        <v>386</v>
      </c>
      <c r="AT289" s="187" t="s">
        <v>240</v>
      </c>
      <c r="AU289" s="187" t="s">
        <v>89</v>
      </c>
      <c r="AY289" s="18" t="s">
        <v>142</v>
      </c>
      <c r="BE289" s="188">
        <f t="shared" si="4"/>
        <v>0</v>
      </c>
      <c r="BF289" s="188">
        <f t="shared" si="5"/>
        <v>0</v>
      </c>
      <c r="BG289" s="188">
        <f t="shared" si="6"/>
        <v>0</v>
      </c>
      <c r="BH289" s="188">
        <f t="shared" si="7"/>
        <v>0</v>
      </c>
      <c r="BI289" s="188">
        <f t="shared" si="8"/>
        <v>0</v>
      </c>
      <c r="BJ289" s="18" t="s">
        <v>21</v>
      </c>
      <c r="BK289" s="188">
        <f t="shared" si="9"/>
        <v>0</v>
      </c>
      <c r="BL289" s="18" t="s">
        <v>307</v>
      </c>
      <c r="BM289" s="187" t="s">
        <v>1050</v>
      </c>
    </row>
    <row r="290" spans="1:65" s="2" customFormat="1" ht="14.45" customHeight="1">
      <c r="A290" s="36"/>
      <c r="B290" s="37"/>
      <c r="C290" s="176" t="s">
        <v>613</v>
      </c>
      <c r="D290" s="176" t="s">
        <v>145</v>
      </c>
      <c r="E290" s="177" t="s">
        <v>1051</v>
      </c>
      <c r="F290" s="178" t="s">
        <v>1052</v>
      </c>
      <c r="G290" s="179" t="s">
        <v>177</v>
      </c>
      <c r="H290" s="180">
        <v>16</v>
      </c>
      <c r="I290" s="181"/>
      <c r="J290" s="182">
        <f t="shared" si="0"/>
        <v>0</v>
      </c>
      <c r="K290" s="178" t="s">
        <v>149</v>
      </c>
      <c r="L290" s="41"/>
      <c r="M290" s="183" t="s">
        <v>35</v>
      </c>
      <c r="N290" s="184" t="s">
        <v>51</v>
      </c>
      <c r="O290" s="66"/>
      <c r="P290" s="185">
        <f t="shared" si="1"/>
        <v>0</v>
      </c>
      <c r="Q290" s="185">
        <v>0</v>
      </c>
      <c r="R290" s="185">
        <f t="shared" si="2"/>
        <v>0</v>
      </c>
      <c r="S290" s="185">
        <v>0</v>
      </c>
      <c r="T290" s="186">
        <f t="shared" si="3"/>
        <v>0</v>
      </c>
      <c r="U290" s="36"/>
      <c r="V290" s="36"/>
      <c r="W290" s="36"/>
      <c r="X290" s="36"/>
      <c r="Y290" s="36"/>
      <c r="Z290" s="36"/>
      <c r="AA290" s="36"/>
      <c r="AB290" s="36"/>
      <c r="AC290" s="36"/>
      <c r="AD290" s="36"/>
      <c r="AE290" s="36"/>
      <c r="AR290" s="187" t="s">
        <v>307</v>
      </c>
      <c r="AT290" s="187" t="s">
        <v>145</v>
      </c>
      <c r="AU290" s="187" t="s">
        <v>89</v>
      </c>
      <c r="AY290" s="18" t="s">
        <v>142</v>
      </c>
      <c r="BE290" s="188">
        <f t="shared" si="4"/>
        <v>0</v>
      </c>
      <c r="BF290" s="188">
        <f t="shared" si="5"/>
        <v>0</v>
      </c>
      <c r="BG290" s="188">
        <f t="shared" si="6"/>
        <v>0</v>
      </c>
      <c r="BH290" s="188">
        <f t="shared" si="7"/>
        <v>0</v>
      </c>
      <c r="BI290" s="188">
        <f t="shared" si="8"/>
        <v>0</v>
      </c>
      <c r="BJ290" s="18" t="s">
        <v>21</v>
      </c>
      <c r="BK290" s="188">
        <f t="shared" si="9"/>
        <v>0</v>
      </c>
      <c r="BL290" s="18" t="s">
        <v>307</v>
      </c>
      <c r="BM290" s="187" t="s">
        <v>1053</v>
      </c>
    </row>
    <row r="291" spans="1:65" s="2" customFormat="1" ht="14.45" customHeight="1">
      <c r="A291" s="36"/>
      <c r="B291" s="37"/>
      <c r="C291" s="221" t="s">
        <v>619</v>
      </c>
      <c r="D291" s="221" t="s">
        <v>240</v>
      </c>
      <c r="E291" s="222" t="s">
        <v>1054</v>
      </c>
      <c r="F291" s="223" t="s">
        <v>1055</v>
      </c>
      <c r="G291" s="224" t="s">
        <v>177</v>
      </c>
      <c r="H291" s="225">
        <v>16</v>
      </c>
      <c r="I291" s="226"/>
      <c r="J291" s="227">
        <f t="shared" si="0"/>
        <v>0</v>
      </c>
      <c r="K291" s="223" t="s">
        <v>149</v>
      </c>
      <c r="L291" s="228"/>
      <c r="M291" s="229" t="s">
        <v>35</v>
      </c>
      <c r="N291" s="230" t="s">
        <v>51</v>
      </c>
      <c r="O291" s="66"/>
      <c r="P291" s="185">
        <f t="shared" si="1"/>
        <v>0</v>
      </c>
      <c r="Q291" s="185">
        <v>1.1999999999999999E-3</v>
      </c>
      <c r="R291" s="185">
        <f t="shared" si="2"/>
        <v>1.9199999999999998E-2</v>
      </c>
      <c r="S291" s="185">
        <v>0</v>
      </c>
      <c r="T291" s="186">
        <f t="shared" si="3"/>
        <v>0</v>
      </c>
      <c r="U291" s="36"/>
      <c r="V291" s="36"/>
      <c r="W291" s="36"/>
      <c r="X291" s="36"/>
      <c r="Y291" s="36"/>
      <c r="Z291" s="36"/>
      <c r="AA291" s="36"/>
      <c r="AB291" s="36"/>
      <c r="AC291" s="36"/>
      <c r="AD291" s="36"/>
      <c r="AE291" s="36"/>
      <c r="AR291" s="187" t="s">
        <v>386</v>
      </c>
      <c r="AT291" s="187" t="s">
        <v>240</v>
      </c>
      <c r="AU291" s="187" t="s">
        <v>89</v>
      </c>
      <c r="AY291" s="18" t="s">
        <v>142</v>
      </c>
      <c r="BE291" s="188">
        <f t="shared" si="4"/>
        <v>0</v>
      </c>
      <c r="BF291" s="188">
        <f t="shared" si="5"/>
        <v>0</v>
      </c>
      <c r="BG291" s="188">
        <f t="shared" si="6"/>
        <v>0</v>
      </c>
      <c r="BH291" s="188">
        <f t="shared" si="7"/>
        <v>0</v>
      </c>
      <c r="BI291" s="188">
        <f t="shared" si="8"/>
        <v>0</v>
      </c>
      <c r="BJ291" s="18" t="s">
        <v>21</v>
      </c>
      <c r="BK291" s="188">
        <f t="shared" si="9"/>
        <v>0</v>
      </c>
      <c r="BL291" s="18" t="s">
        <v>307</v>
      </c>
      <c r="BM291" s="187" t="s">
        <v>1056</v>
      </c>
    </row>
    <row r="292" spans="1:65" s="2" customFormat="1" ht="14.45" customHeight="1">
      <c r="A292" s="36"/>
      <c r="B292" s="37"/>
      <c r="C292" s="176" t="s">
        <v>623</v>
      </c>
      <c r="D292" s="176" t="s">
        <v>145</v>
      </c>
      <c r="E292" s="177" t="s">
        <v>649</v>
      </c>
      <c r="F292" s="178" t="s">
        <v>650</v>
      </c>
      <c r="G292" s="179" t="s">
        <v>177</v>
      </c>
      <c r="H292" s="180">
        <v>36</v>
      </c>
      <c r="I292" s="181"/>
      <c r="J292" s="182">
        <f t="shared" si="0"/>
        <v>0</v>
      </c>
      <c r="K292" s="178" t="s">
        <v>149</v>
      </c>
      <c r="L292" s="41"/>
      <c r="M292" s="183" t="s">
        <v>35</v>
      </c>
      <c r="N292" s="184" t="s">
        <v>51</v>
      </c>
      <c r="O292" s="66"/>
      <c r="P292" s="185">
        <f t="shared" si="1"/>
        <v>0</v>
      </c>
      <c r="Q292" s="185">
        <v>0</v>
      </c>
      <c r="R292" s="185">
        <f t="shared" si="2"/>
        <v>0</v>
      </c>
      <c r="S292" s="185">
        <v>0</v>
      </c>
      <c r="T292" s="186">
        <f t="shared" si="3"/>
        <v>0</v>
      </c>
      <c r="U292" s="36"/>
      <c r="V292" s="36"/>
      <c r="W292" s="36"/>
      <c r="X292" s="36"/>
      <c r="Y292" s="36"/>
      <c r="Z292" s="36"/>
      <c r="AA292" s="36"/>
      <c r="AB292" s="36"/>
      <c r="AC292" s="36"/>
      <c r="AD292" s="36"/>
      <c r="AE292" s="36"/>
      <c r="AR292" s="187" t="s">
        <v>307</v>
      </c>
      <c r="AT292" s="187" t="s">
        <v>145</v>
      </c>
      <c r="AU292" s="187" t="s">
        <v>89</v>
      </c>
      <c r="AY292" s="18" t="s">
        <v>142</v>
      </c>
      <c r="BE292" s="188">
        <f t="shared" si="4"/>
        <v>0</v>
      </c>
      <c r="BF292" s="188">
        <f t="shared" si="5"/>
        <v>0</v>
      </c>
      <c r="BG292" s="188">
        <f t="shared" si="6"/>
        <v>0</v>
      </c>
      <c r="BH292" s="188">
        <f t="shared" si="7"/>
        <v>0</v>
      </c>
      <c r="BI292" s="188">
        <f t="shared" si="8"/>
        <v>0</v>
      </c>
      <c r="BJ292" s="18" t="s">
        <v>21</v>
      </c>
      <c r="BK292" s="188">
        <f t="shared" si="9"/>
        <v>0</v>
      </c>
      <c r="BL292" s="18" t="s">
        <v>307</v>
      </c>
      <c r="BM292" s="187" t="s">
        <v>1057</v>
      </c>
    </row>
    <row r="293" spans="1:65" s="2" customFormat="1" ht="14.45" customHeight="1">
      <c r="A293" s="36"/>
      <c r="B293" s="37"/>
      <c r="C293" s="221" t="s">
        <v>628</v>
      </c>
      <c r="D293" s="221" t="s">
        <v>240</v>
      </c>
      <c r="E293" s="222" t="s">
        <v>653</v>
      </c>
      <c r="F293" s="223" t="s">
        <v>654</v>
      </c>
      <c r="G293" s="224" t="s">
        <v>177</v>
      </c>
      <c r="H293" s="225">
        <v>36</v>
      </c>
      <c r="I293" s="226"/>
      <c r="J293" s="227">
        <f t="shared" si="0"/>
        <v>0</v>
      </c>
      <c r="K293" s="223" t="s">
        <v>149</v>
      </c>
      <c r="L293" s="228"/>
      <c r="M293" s="229" t="s">
        <v>35</v>
      </c>
      <c r="N293" s="230" t="s">
        <v>51</v>
      </c>
      <c r="O293" s="66"/>
      <c r="P293" s="185">
        <f t="shared" si="1"/>
        <v>0</v>
      </c>
      <c r="Q293" s="185">
        <v>1.4E-3</v>
      </c>
      <c r="R293" s="185">
        <f t="shared" si="2"/>
        <v>5.04E-2</v>
      </c>
      <c r="S293" s="185">
        <v>0</v>
      </c>
      <c r="T293" s="186">
        <f t="shared" si="3"/>
        <v>0</v>
      </c>
      <c r="U293" s="36"/>
      <c r="V293" s="36"/>
      <c r="W293" s="36"/>
      <c r="X293" s="36"/>
      <c r="Y293" s="36"/>
      <c r="Z293" s="36"/>
      <c r="AA293" s="36"/>
      <c r="AB293" s="36"/>
      <c r="AC293" s="36"/>
      <c r="AD293" s="36"/>
      <c r="AE293" s="36"/>
      <c r="AR293" s="187" t="s">
        <v>386</v>
      </c>
      <c r="AT293" s="187" t="s">
        <v>240</v>
      </c>
      <c r="AU293" s="187" t="s">
        <v>89</v>
      </c>
      <c r="AY293" s="18" t="s">
        <v>142</v>
      </c>
      <c r="BE293" s="188">
        <f t="shared" si="4"/>
        <v>0</v>
      </c>
      <c r="BF293" s="188">
        <f t="shared" si="5"/>
        <v>0</v>
      </c>
      <c r="BG293" s="188">
        <f t="shared" si="6"/>
        <v>0</v>
      </c>
      <c r="BH293" s="188">
        <f t="shared" si="7"/>
        <v>0</v>
      </c>
      <c r="BI293" s="188">
        <f t="shared" si="8"/>
        <v>0</v>
      </c>
      <c r="BJ293" s="18" t="s">
        <v>21</v>
      </c>
      <c r="BK293" s="188">
        <f t="shared" si="9"/>
        <v>0</v>
      </c>
      <c r="BL293" s="18" t="s">
        <v>307</v>
      </c>
      <c r="BM293" s="187" t="s">
        <v>1058</v>
      </c>
    </row>
    <row r="294" spans="1:65" s="2" customFormat="1" ht="24.2" customHeight="1">
      <c r="A294" s="36"/>
      <c r="B294" s="37"/>
      <c r="C294" s="176" t="s">
        <v>632</v>
      </c>
      <c r="D294" s="176" t="s">
        <v>145</v>
      </c>
      <c r="E294" s="177" t="s">
        <v>657</v>
      </c>
      <c r="F294" s="178" t="s">
        <v>658</v>
      </c>
      <c r="G294" s="179" t="s">
        <v>177</v>
      </c>
      <c r="H294" s="180">
        <v>9</v>
      </c>
      <c r="I294" s="181"/>
      <c r="J294" s="182">
        <f t="shared" si="0"/>
        <v>0</v>
      </c>
      <c r="K294" s="178" t="s">
        <v>149</v>
      </c>
      <c r="L294" s="41"/>
      <c r="M294" s="183" t="s">
        <v>35</v>
      </c>
      <c r="N294" s="184" t="s">
        <v>51</v>
      </c>
      <c r="O294" s="66"/>
      <c r="P294" s="185">
        <f t="shared" si="1"/>
        <v>0</v>
      </c>
      <c r="Q294" s="185">
        <v>0</v>
      </c>
      <c r="R294" s="185">
        <f t="shared" si="2"/>
        <v>0</v>
      </c>
      <c r="S294" s="185">
        <v>0</v>
      </c>
      <c r="T294" s="186">
        <f t="shared" si="3"/>
        <v>0</v>
      </c>
      <c r="U294" s="36"/>
      <c r="V294" s="36"/>
      <c r="W294" s="36"/>
      <c r="X294" s="36"/>
      <c r="Y294" s="36"/>
      <c r="Z294" s="36"/>
      <c r="AA294" s="36"/>
      <c r="AB294" s="36"/>
      <c r="AC294" s="36"/>
      <c r="AD294" s="36"/>
      <c r="AE294" s="36"/>
      <c r="AR294" s="187" t="s">
        <v>307</v>
      </c>
      <c r="AT294" s="187" t="s">
        <v>145</v>
      </c>
      <c r="AU294" s="187" t="s">
        <v>89</v>
      </c>
      <c r="AY294" s="18" t="s">
        <v>142</v>
      </c>
      <c r="BE294" s="188">
        <f t="shared" si="4"/>
        <v>0</v>
      </c>
      <c r="BF294" s="188">
        <f t="shared" si="5"/>
        <v>0</v>
      </c>
      <c r="BG294" s="188">
        <f t="shared" si="6"/>
        <v>0</v>
      </c>
      <c r="BH294" s="188">
        <f t="shared" si="7"/>
        <v>0</v>
      </c>
      <c r="BI294" s="188">
        <f t="shared" si="8"/>
        <v>0</v>
      </c>
      <c r="BJ294" s="18" t="s">
        <v>21</v>
      </c>
      <c r="BK294" s="188">
        <f t="shared" si="9"/>
        <v>0</v>
      </c>
      <c r="BL294" s="18" t="s">
        <v>307</v>
      </c>
      <c r="BM294" s="187" t="s">
        <v>1059</v>
      </c>
    </row>
    <row r="295" spans="1:65" s="2" customFormat="1" ht="14.45" customHeight="1">
      <c r="A295" s="36"/>
      <c r="B295" s="37"/>
      <c r="C295" s="221" t="s">
        <v>636</v>
      </c>
      <c r="D295" s="221" t="s">
        <v>240</v>
      </c>
      <c r="E295" s="222" t="s">
        <v>661</v>
      </c>
      <c r="F295" s="223" t="s">
        <v>662</v>
      </c>
      <c r="G295" s="224" t="s">
        <v>177</v>
      </c>
      <c r="H295" s="225">
        <v>9</v>
      </c>
      <c r="I295" s="226"/>
      <c r="J295" s="227">
        <f t="shared" si="0"/>
        <v>0</v>
      </c>
      <c r="K295" s="223" t="s">
        <v>149</v>
      </c>
      <c r="L295" s="228"/>
      <c r="M295" s="229" t="s">
        <v>35</v>
      </c>
      <c r="N295" s="230" t="s">
        <v>51</v>
      </c>
      <c r="O295" s="66"/>
      <c r="P295" s="185">
        <f t="shared" si="1"/>
        <v>0</v>
      </c>
      <c r="Q295" s="185">
        <v>4.7000000000000002E-3</v>
      </c>
      <c r="R295" s="185">
        <f t="shared" si="2"/>
        <v>4.2300000000000004E-2</v>
      </c>
      <c r="S295" s="185">
        <v>0</v>
      </c>
      <c r="T295" s="186">
        <f t="shared" si="3"/>
        <v>0</v>
      </c>
      <c r="U295" s="36"/>
      <c r="V295" s="36"/>
      <c r="W295" s="36"/>
      <c r="X295" s="36"/>
      <c r="Y295" s="36"/>
      <c r="Z295" s="36"/>
      <c r="AA295" s="36"/>
      <c r="AB295" s="36"/>
      <c r="AC295" s="36"/>
      <c r="AD295" s="36"/>
      <c r="AE295" s="36"/>
      <c r="AR295" s="187" t="s">
        <v>386</v>
      </c>
      <c r="AT295" s="187" t="s">
        <v>240</v>
      </c>
      <c r="AU295" s="187" t="s">
        <v>89</v>
      </c>
      <c r="AY295" s="18" t="s">
        <v>142</v>
      </c>
      <c r="BE295" s="188">
        <f t="shared" si="4"/>
        <v>0</v>
      </c>
      <c r="BF295" s="188">
        <f t="shared" si="5"/>
        <v>0</v>
      </c>
      <c r="BG295" s="188">
        <f t="shared" si="6"/>
        <v>0</v>
      </c>
      <c r="BH295" s="188">
        <f t="shared" si="7"/>
        <v>0</v>
      </c>
      <c r="BI295" s="188">
        <f t="shared" si="8"/>
        <v>0</v>
      </c>
      <c r="BJ295" s="18" t="s">
        <v>21</v>
      </c>
      <c r="BK295" s="188">
        <f t="shared" si="9"/>
        <v>0</v>
      </c>
      <c r="BL295" s="18" t="s">
        <v>307</v>
      </c>
      <c r="BM295" s="187" t="s">
        <v>1060</v>
      </c>
    </row>
    <row r="296" spans="1:65" s="2" customFormat="1" ht="24.2" customHeight="1">
      <c r="A296" s="36"/>
      <c r="B296" s="37"/>
      <c r="C296" s="176" t="s">
        <v>640</v>
      </c>
      <c r="D296" s="176" t="s">
        <v>145</v>
      </c>
      <c r="E296" s="177" t="s">
        <v>1061</v>
      </c>
      <c r="F296" s="178" t="s">
        <v>1062</v>
      </c>
      <c r="G296" s="179" t="s">
        <v>177</v>
      </c>
      <c r="H296" s="180">
        <v>22</v>
      </c>
      <c r="I296" s="181"/>
      <c r="J296" s="182">
        <f t="shared" si="0"/>
        <v>0</v>
      </c>
      <c r="K296" s="178" t="s">
        <v>149</v>
      </c>
      <c r="L296" s="41"/>
      <c r="M296" s="183" t="s">
        <v>35</v>
      </c>
      <c r="N296" s="184" t="s">
        <v>51</v>
      </c>
      <c r="O296" s="66"/>
      <c r="P296" s="185">
        <f t="shared" si="1"/>
        <v>0</v>
      </c>
      <c r="Q296" s="185">
        <v>4.6999999999999999E-4</v>
      </c>
      <c r="R296" s="185">
        <f t="shared" si="2"/>
        <v>1.034E-2</v>
      </c>
      <c r="S296" s="185">
        <v>0</v>
      </c>
      <c r="T296" s="186">
        <f t="shared" si="3"/>
        <v>0</v>
      </c>
      <c r="U296" s="36"/>
      <c r="V296" s="36"/>
      <c r="W296" s="36"/>
      <c r="X296" s="36"/>
      <c r="Y296" s="36"/>
      <c r="Z296" s="36"/>
      <c r="AA296" s="36"/>
      <c r="AB296" s="36"/>
      <c r="AC296" s="36"/>
      <c r="AD296" s="36"/>
      <c r="AE296" s="36"/>
      <c r="AR296" s="187" t="s">
        <v>307</v>
      </c>
      <c r="AT296" s="187" t="s">
        <v>145</v>
      </c>
      <c r="AU296" s="187" t="s">
        <v>89</v>
      </c>
      <c r="AY296" s="18" t="s">
        <v>142</v>
      </c>
      <c r="BE296" s="188">
        <f t="shared" si="4"/>
        <v>0</v>
      </c>
      <c r="BF296" s="188">
        <f t="shared" si="5"/>
        <v>0</v>
      </c>
      <c r="BG296" s="188">
        <f t="shared" si="6"/>
        <v>0</v>
      </c>
      <c r="BH296" s="188">
        <f t="shared" si="7"/>
        <v>0</v>
      </c>
      <c r="BI296" s="188">
        <f t="shared" si="8"/>
        <v>0</v>
      </c>
      <c r="BJ296" s="18" t="s">
        <v>21</v>
      </c>
      <c r="BK296" s="188">
        <f t="shared" si="9"/>
        <v>0</v>
      </c>
      <c r="BL296" s="18" t="s">
        <v>307</v>
      </c>
      <c r="BM296" s="187" t="s">
        <v>1063</v>
      </c>
    </row>
    <row r="297" spans="1:65" s="2" customFormat="1" ht="39">
      <c r="A297" s="36"/>
      <c r="B297" s="37"/>
      <c r="C297" s="38"/>
      <c r="D297" s="196" t="s">
        <v>238</v>
      </c>
      <c r="E297" s="38"/>
      <c r="F297" s="217" t="s">
        <v>1064</v>
      </c>
      <c r="G297" s="38"/>
      <c r="H297" s="38"/>
      <c r="I297" s="218"/>
      <c r="J297" s="38"/>
      <c r="K297" s="38"/>
      <c r="L297" s="41"/>
      <c r="M297" s="219"/>
      <c r="N297" s="220"/>
      <c r="O297" s="66"/>
      <c r="P297" s="66"/>
      <c r="Q297" s="66"/>
      <c r="R297" s="66"/>
      <c r="S297" s="66"/>
      <c r="T297" s="67"/>
      <c r="U297" s="36"/>
      <c r="V297" s="36"/>
      <c r="W297" s="36"/>
      <c r="X297" s="36"/>
      <c r="Y297" s="36"/>
      <c r="Z297" s="36"/>
      <c r="AA297" s="36"/>
      <c r="AB297" s="36"/>
      <c r="AC297" s="36"/>
      <c r="AD297" s="36"/>
      <c r="AE297" s="36"/>
      <c r="AT297" s="18" t="s">
        <v>238</v>
      </c>
      <c r="AU297" s="18" t="s">
        <v>89</v>
      </c>
    </row>
    <row r="298" spans="1:65" s="2" customFormat="1" ht="14.45" customHeight="1">
      <c r="A298" s="36"/>
      <c r="B298" s="37"/>
      <c r="C298" s="221" t="s">
        <v>644</v>
      </c>
      <c r="D298" s="221" t="s">
        <v>240</v>
      </c>
      <c r="E298" s="222" t="s">
        <v>1065</v>
      </c>
      <c r="F298" s="223" t="s">
        <v>1066</v>
      </c>
      <c r="G298" s="224" t="s">
        <v>177</v>
      </c>
      <c r="H298" s="225">
        <v>22</v>
      </c>
      <c r="I298" s="226"/>
      <c r="J298" s="227">
        <f>ROUND(I298*H298,2)</f>
        <v>0</v>
      </c>
      <c r="K298" s="223" t="s">
        <v>149</v>
      </c>
      <c r="L298" s="228"/>
      <c r="M298" s="229" t="s">
        <v>35</v>
      </c>
      <c r="N298" s="230" t="s">
        <v>51</v>
      </c>
      <c r="O298" s="66"/>
      <c r="P298" s="185">
        <f>O298*H298</f>
        <v>0</v>
      </c>
      <c r="Q298" s="185">
        <v>1.6E-2</v>
      </c>
      <c r="R298" s="185">
        <f>Q298*H298</f>
        <v>0.35199999999999998</v>
      </c>
      <c r="S298" s="185">
        <v>0</v>
      </c>
      <c r="T298" s="186">
        <f>S298*H298</f>
        <v>0</v>
      </c>
      <c r="U298" s="36"/>
      <c r="V298" s="36"/>
      <c r="W298" s="36"/>
      <c r="X298" s="36"/>
      <c r="Y298" s="36"/>
      <c r="Z298" s="36"/>
      <c r="AA298" s="36"/>
      <c r="AB298" s="36"/>
      <c r="AC298" s="36"/>
      <c r="AD298" s="36"/>
      <c r="AE298" s="36"/>
      <c r="AR298" s="187" t="s">
        <v>386</v>
      </c>
      <c r="AT298" s="187" t="s">
        <v>240</v>
      </c>
      <c r="AU298" s="187" t="s">
        <v>89</v>
      </c>
      <c r="AY298" s="18" t="s">
        <v>142</v>
      </c>
      <c r="BE298" s="188">
        <f>IF(N298="základní",J298,0)</f>
        <v>0</v>
      </c>
      <c r="BF298" s="188">
        <f>IF(N298="snížená",J298,0)</f>
        <v>0</v>
      </c>
      <c r="BG298" s="188">
        <f>IF(N298="zákl. přenesená",J298,0)</f>
        <v>0</v>
      </c>
      <c r="BH298" s="188">
        <f>IF(N298="sníž. přenesená",J298,0)</f>
        <v>0</v>
      </c>
      <c r="BI298" s="188">
        <f>IF(N298="nulová",J298,0)</f>
        <v>0</v>
      </c>
      <c r="BJ298" s="18" t="s">
        <v>21</v>
      </c>
      <c r="BK298" s="188">
        <f>ROUND(I298*H298,2)</f>
        <v>0</v>
      </c>
      <c r="BL298" s="18" t="s">
        <v>307</v>
      </c>
      <c r="BM298" s="187" t="s">
        <v>1067</v>
      </c>
    </row>
    <row r="299" spans="1:65" s="2" customFormat="1" ht="24.2" customHeight="1">
      <c r="A299" s="36"/>
      <c r="B299" s="37"/>
      <c r="C299" s="176" t="s">
        <v>648</v>
      </c>
      <c r="D299" s="176" t="s">
        <v>145</v>
      </c>
      <c r="E299" s="177" t="s">
        <v>1068</v>
      </c>
      <c r="F299" s="178" t="s">
        <v>1069</v>
      </c>
      <c r="G299" s="179" t="s">
        <v>177</v>
      </c>
      <c r="H299" s="180">
        <v>8</v>
      </c>
      <c r="I299" s="181"/>
      <c r="J299" s="182">
        <f>ROUND(I299*H299,2)</f>
        <v>0</v>
      </c>
      <c r="K299" s="178" t="s">
        <v>149</v>
      </c>
      <c r="L299" s="41"/>
      <c r="M299" s="183" t="s">
        <v>35</v>
      </c>
      <c r="N299" s="184" t="s">
        <v>51</v>
      </c>
      <c r="O299" s="66"/>
      <c r="P299" s="185">
        <f>O299*H299</f>
        <v>0</v>
      </c>
      <c r="Q299" s="185">
        <v>4.0000000000000002E-4</v>
      </c>
      <c r="R299" s="185">
        <f>Q299*H299</f>
        <v>3.2000000000000002E-3</v>
      </c>
      <c r="S299" s="185">
        <v>0</v>
      </c>
      <c r="T299" s="186">
        <f>S299*H299</f>
        <v>0</v>
      </c>
      <c r="U299" s="36"/>
      <c r="V299" s="36"/>
      <c r="W299" s="36"/>
      <c r="X299" s="36"/>
      <c r="Y299" s="36"/>
      <c r="Z299" s="36"/>
      <c r="AA299" s="36"/>
      <c r="AB299" s="36"/>
      <c r="AC299" s="36"/>
      <c r="AD299" s="36"/>
      <c r="AE299" s="36"/>
      <c r="AR299" s="187" t="s">
        <v>307</v>
      </c>
      <c r="AT299" s="187" t="s">
        <v>145</v>
      </c>
      <c r="AU299" s="187" t="s">
        <v>89</v>
      </c>
      <c r="AY299" s="18" t="s">
        <v>142</v>
      </c>
      <c r="BE299" s="188">
        <f>IF(N299="základní",J299,0)</f>
        <v>0</v>
      </c>
      <c r="BF299" s="188">
        <f>IF(N299="snížená",J299,0)</f>
        <v>0</v>
      </c>
      <c r="BG299" s="188">
        <f>IF(N299="zákl. přenesená",J299,0)</f>
        <v>0</v>
      </c>
      <c r="BH299" s="188">
        <f>IF(N299="sníž. přenesená",J299,0)</f>
        <v>0</v>
      </c>
      <c r="BI299" s="188">
        <f>IF(N299="nulová",J299,0)</f>
        <v>0</v>
      </c>
      <c r="BJ299" s="18" t="s">
        <v>21</v>
      </c>
      <c r="BK299" s="188">
        <f>ROUND(I299*H299,2)</f>
        <v>0</v>
      </c>
      <c r="BL299" s="18" t="s">
        <v>307</v>
      </c>
      <c r="BM299" s="187" t="s">
        <v>1070</v>
      </c>
    </row>
    <row r="300" spans="1:65" s="2" customFormat="1" ht="39">
      <c r="A300" s="36"/>
      <c r="B300" s="37"/>
      <c r="C300" s="38"/>
      <c r="D300" s="196" t="s">
        <v>238</v>
      </c>
      <c r="E300" s="38"/>
      <c r="F300" s="217" t="s">
        <v>1064</v>
      </c>
      <c r="G300" s="38"/>
      <c r="H300" s="38"/>
      <c r="I300" s="218"/>
      <c r="J300" s="38"/>
      <c r="K300" s="38"/>
      <c r="L300" s="41"/>
      <c r="M300" s="219"/>
      <c r="N300" s="220"/>
      <c r="O300" s="66"/>
      <c r="P300" s="66"/>
      <c r="Q300" s="66"/>
      <c r="R300" s="66"/>
      <c r="S300" s="66"/>
      <c r="T300" s="67"/>
      <c r="U300" s="36"/>
      <c r="V300" s="36"/>
      <c r="W300" s="36"/>
      <c r="X300" s="36"/>
      <c r="Y300" s="36"/>
      <c r="Z300" s="36"/>
      <c r="AA300" s="36"/>
      <c r="AB300" s="36"/>
      <c r="AC300" s="36"/>
      <c r="AD300" s="36"/>
      <c r="AE300" s="36"/>
      <c r="AT300" s="18" t="s">
        <v>238</v>
      </c>
      <c r="AU300" s="18" t="s">
        <v>89</v>
      </c>
    </row>
    <row r="301" spans="1:65" s="2" customFormat="1" ht="14.45" customHeight="1">
      <c r="A301" s="36"/>
      <c r="B301" s="37"/>
      <c r="C301" s="221" t="s">
        <v>652</v>
      </c>
      <c r="D301" s="221" t="s">
        <v>240</v>
      </c>
      <c r="E301" s="222" t="s">
        <v>1071</v>
      </c>
      <c r="F301" s="223" t="s">
        <v>1072</v>
      </c>
      <c r="G301" s="224" t="s">
        <v>177</v>
      </c>
      <c r="H301" s="225">
        <v>8</v>
      </c>
      <c r="I301" s="226"/>
      <c r="J301" s="227">
        <f>ROUND(I301*H301,2)</f>
        <v>0</v>
      </c>
      <c r="K301" s="223" t="s">
        <v>149</v>
      </c>
      <c r="L301" s="228"/>
      <c r="M301" s="229" t="s">
        <v>35</v>
      </c>
      <c r="N301" s="230" t="s">
        <v>51</v>
      </c>
      <c r="O301" s="66"/>
      <c r="P301" s="185">
        <f>O301*H301</f>
        <v>0</v>
      </c>
      <c r="Q301" s="185">
        <v>1.7000000000000001E-2</v>
      </c>
      <c r="R301" s="185">
        <f>Q301*H301</f>
        <v>0.13600000000000001</v>
      </c>
      <c r="S301" s="185">
        <v>0</v>
      </c>
      <c r="T301" s="186">
        <f>S301*H301</f>
        <v>0</v>
      </c>
      <c r="U301" s="36"/>
      <c r="V301" s="36"/>
      <c r="W301" s="36"/>
      <c r="X301" s="36"/>
      <c r="Y301" s="36"/>
      <c r="Z301" s="36"/>
      <c r="AA301" s="36"/>
      <c r="AB301" s="36"/>
      <c r="AC301" s="36"/>
      <c r="AD301" s="36"/>
      <c r="AE301" s="36"/>
      <c r="AR301" s="187" t="s">
        <v>386</v>
      </c>
      <c r="AT301" s="187" t="s">
        <v>240</v>
      </c>
      <c r="AU301" s="187" t="s">
        <v>89</v>
      </c>
      <c r="AY301" s="18" t="s">
        <v>142</v>
      </c>
      <c r="BE301" s="188">
        <f>IF(N301="základní",J301,0)</f>
        <v>0</v>
      </c>
      <c r="BF301" s="188">
        <f>IF(N301="snížená",J301,0)</f>
        <v>0</v>
      </c>
      <c r="BG301" s="188">
        <f>IF(N301="zákl. přenesená",J301,0)</f>
        <v>0</v>
      </c>
      <c r="BH301" s="188">
        <f>IF(N301="sníž. přenesená",J301,0)</f>
        <v>0</v>
      </c>
      <c r="BI301" s="188">
        <f>IF(N301="nulová",J301,0)</f>
        <v>0</v>
      </c>
      <c r="BJ301" s="18" t="s">
        <v>21</v>
      </c>
      <c r="BK301" s="188">
        <f>ROUND(I301*H301,2)</f>
        <v>0</v>
      </c>
      <c r="BL301" s="18" t="s">
        <v>307</v>
      </c>
      <c r="BM301" s="187" t="s">
        <v>1073</v>
      </c>
    </row>
    <row r="302" spans="1:65" s="2" customFormat="1" ht="24.2" customHeight="1">
      <c r="A302" s="36"/>
      <c r="B302" s="37"/>
      <c r="C302" s="176" t="s">
        <v>656</v>
      </c>
      <c r="D302" s="176" t="s">
        <v>145</v>
      </c>
      <c r="E302" s="177" t="s">
        <v>678</v>
      </c>
      <c r="F302" s="178" t="s">
        <v>679</v>
      </c>
      <c r="G302" s="179" t="s">
        <v>236</v>
      </c>
      <c r="H302" s="180">
        <v>3.0089999999999999</v>
      </c>
      <c r="I302" s="181"/>
      <c r="J302" s="182">
        <f>ROUND(I302*H302,2)</f>
        <v>0</v>
      </c>
      <c r="K302" s="178" t="s">
        <v>149</v>
      </c>
      <c r="L302" s="41"/>
      <c r="M302" s="183" t="s">
        <v>35</v>
      </c>
      <c r="N302" s="184" t="s">
        <v>51</v>
      </c>
      <c r="O302" s="66"/>
      <c r="P302" s="185">
        <f>O302*H302</f>
        <v>0</v>
      </c>
      <c r="Q302" s="185">
        <v>0</v>
      </c>
      <c r="R302" s="185">
        <f>Q302*H302</f>
        <v>0</v>
      </c>
      <c r="S302" s="185">
        <v>0</v>
      </c>
      <c r="T302" s="186">
        <f>S302*H302</f>
        <v>0</v>
      </c>
      <c r="U302" s="36"/>
      <c r="V302" s="36"/>
      <c r="W302" s="36"/>
      <c r="X302" s="36"/>
      <c r="Y302" s="36"/>
      <c r="Z302" s="36"/>
      <c r="AA302" s="36"/>
      <c r="AB302" s="36"/>
      <c r="AC302" s="36"/>
      <c r="AD302" s="36"/>
      <c r="AE302" s="36"/>
      <c r="AR302" s="187" t="s">
        <v>307</v>
      </c>
      <c r="AT302" s="187" t="s">
        <v>145</v>
      </c>
      <c r="AU302" s="187" t="s">
        <v>89</v>
      </c>
      <c r="AY302" s="18" t="s">
        <v>142</v>
      </c>
      <c r="BE302" s="188">
        <f>IF(N302="základní",J302,0)</f>
        <v>0</v>
      </c>
      <c r="BF302" s="188">
        <f>IF(N302="snížená",J302,0)</f>
        <v>0</v>
      </c>
      <c r="BG302" s="188">
        <f>IF(N302="zákl. přenesená",J302,0)</f>
        <v>0</v>
      </c>
      <c r="BH302" s="188">
        <f>IF(N302="sníž. přenesená",J302,0)</f>
        <v>0</v>
      </c>
      <c r="BI302" s="188">
        <f>IF(N302="nulová",J302,0)</f>
        <v>0</v>
      </c>
      <c r="BJ302" s="18" t="s">
        <v>21</v>
      </c>
      <c r="BK302" s="188">
        <f>ROUND(I302*H302,2)</f>
        <v>0</v>
      </c>
      <c r="BL302" s="18" t="s">
        <v>307</v>
      </c>
      <c r="BM302" s="187" t="s">
        <v>1074</v>
      </c>
    </row>
    <row r="303" spans="1:65" s="2" customFormat="1" ht="78">
      <c r="A303" s="36"/>
      <c r="B303" s="37"/>
      <c r="C303" s="38"/>
      <c r="D303" s="196" t="s">
        <v>238</v>
      </c>
      <c r="E303" s="38"/>
      <c r="F303" s="217" t="s">
        <v>681</v>
      </c>
      <c r="G303" s="38"/>
      <c r="H303" s="38"/>
      <c r="I303" s="218"/>
      <c r="J303" s="38"/>
      <c r="K303" s="38"/>
      <c r="L303" s="41"/>
      <c r="M303" s="219"/>
      <c r="N303" s="220"/>
      <c r="O303" s="66"/>
      <c r="P303" s="66"/>
      <c r="Q303" s="66"/>
      <c r="R303" s="66"/>
      <c r="S303" s="66"/>
      <c r="T303" s="67"/>
      <c r="U303" s="36"/>
      <c r="V303" s="36"/>
      <c r="W303" s="36"/>
      <c r="X303" s="36"/>
      <c r="Y303" s="36"/>
      <c r="Z303" s="36"/>
      <c r="AA303" s="36"/>
      <c r="AB303" s="36"/>
      <c r="AC303" s="36"/>
      <c r="AD303" s="36"/>
      <c r="AE303" s="36"/>
      <c r="AT303" s="18" t="s">
        <v>238</v>
      </c>
      <c r="AU303" s="18" t="s">
        <v>89</v>
      </c>
    </row>
    <row r="304" spans="1:65" s="12" customFormat="1" ht="22.9" customHeight="1">
      <c r="B304" s="160"/>
      <c r="C304" s="161"/>
      <c r="D304" s="162" t="s">
        <v>79</v>
      </c>
      <c r="E304" s="174" t="s">
        <v>1075</v>
      </c>
      <c r="F304" s="174" t="s">
        <v>1076</v>
      </c>
      <c r="G304" s="161"/>
      <c r="H304" s="161"/>
      <c r="I304" s="164"/>
      <c r="J304" s="175">
        <f>BK304</f>
        <v>0</v>
      </c>
      <c r="K304" s="161"/>
      <c r="L304" s="166"/>
      <c r="M304" s="167"/>
      <c r="N304" s="168"/>
      <c r="O304" s="168"/>
      <c r="P304" s="169">
        <f>SUM(P305:P307)</f>
        <v>0</v>
      </c>
      <c r="Q304" s="168"/>
      <c r="R304" s="169">
        <f>SUM(R305:R307)</f>
        <v>3.5200000000000002E-2</v>
      </c>
      <c r="S304" s="168"/>
      <c r="T304" s="170">
        <f>SUM(T305:T307)</f>
        <v>0</v>
      </c>
      <c r="AR304" s="171" t="s">
        <v>89</v>
      </c>
      <c r="AT304" s="172" t="s">
        <v>79</v>
      </c>
      <c r="AU304" s="172" t="s">
        <v>21</v>
      </c>
      <c r="AY304" s="171" t="s">
        <v>142</v>
      </c>
      <c r="BK304" s="173">
        <f>SUM(BK305:BK307)</f>
        <v>0</v>
      </c>
    </row>
    <row r="305" spans="1:65" s="2" customFormat="1" ht="14.45" customHeight="1">
      <c r="A305" s="36"/>
      <c r="B305" s="37"/>
      <c r="C305" s="176" t="s">
        <v>660</v>
      </c>
      <c r="D305" s="176" t="s">
        <v>145</v>
      </c>
      <c r="E305" s="177" t="s">
        <v>1077</v>
      </c>
      <c r="F305" s="178" t="s">
        <v>1078</v>
      </c>
      <c r="G305" s="179" t="s">
        <v>177</v>
      </c>
      <c r="H305" s="180">
        <v>16</v>
      </c>
      <c r="I305" s="181"/>
      <c r="J305" s="182">
        <f>ROUND(I305*H305,2)</f>
        <v>0</v>
      </c>
      <c r="K305" s="178" t="s">
        <v>229</v>
      </c>
      <c r="L305" s="41"/>
      <c r="M305" s="183" t="s">
        <v>35</v>
      </c>
      <c r="N305" s="184" t="s">
        <v>51</v>
      </c>
      <c r="O305" s="66"/>
      <c r="P305" s="185">
        <f>O305*H305</f>
        <v>0</v>
      </c>
      <c r="Q305" s="185">
        <v>0</v>
      </c>
      <c r="R305" s="185">
        <f>Q305*H305</f>
        <v>0</v>
      </c>
      <c r="S305" s="185">
        <v>0</v>
      </c>
      <c r="T305" s="186">
        <f>S305*H305</f>
        <v>0</v>
      </c>
      <c r="U305" s="36"/>
      <c r="V305" s="36"/>
      <c r="W305" s="36"/>
      <c r="X305" s="36"/>
      <c r="Y305" s="36"/>
      <c r="Z305" s="36"/>
      <c r="AA305" s="36"/>
      <c r="AB305" s="36"/>
      <c r="AC305" s="36"/>
      <c r="AD305" s="36"/>
      <c r="AE305" s="36"/>
      <c r="AR305" s="187" t="s">
        <v>307</v>
      </c>
      <c r="AT305" s="187" t="s">
        <v>145</v>
      </c>
      <c r="AU305" s="187" t="s">
        <v>89</v>
      </c>
      <c r="AY305" s="18" t="s">
        <v>142</v>
      </c>
      <c r="BE305" s="188">
        <f>IF(N305="základní",J305,0)</f>
        <v>0</v>
      </c>
      <c r="BF305" s="188">
        <f>IF(N305="snížená",J305,0)</f>
        <v>0</v>
      </c>
      <c r="BG305" s="188">
        <f>IF(N305="zákl. přenesená",J305,0)</f>
        <v>0</v>
      </c>
      <c r="BH305" s="188">
        <f>IF(N305="sníž. přenesená",J305,0)</f>
        <v>0</v>
      </c>
      <c r="BI305" s="188">
        <f>IF(N305="nulová",J305,0)</f>
        <v>0</v>
      </c>
      <c r="BJ305" s="18" t="s">
        <v>21</v>
      </c>
      <c r="BK305" s="188">
        <f>ROUND(I305*H305,2)</f>
        <v>0</v>
      </c>
      <c r="BL305" s="18" t="s">
        <v>307</v>
      </c>
      <c r="BM305" s="187" t="s">
        <v>1079</v>
      </c>
    </row>
    <row r="306" spans="1:65" s="2" customFormat="1" ht="107.25">
      <c r="A306" s="36"/>
      <c r="B306" s="37"/>
      <c r="C306" s="38"/>
      <c r="D306" s="196" t="s">
        <v>238</v>
      </c>
      <c r="E306" s="38"/>
      <c r="F306" s="217" t="s">
        <v>1080</v>
      </c>
      <c r="G306" s="38"/>
      <c r="H306" s="38"/>
      <c r="I306" s="218"/>
      <c r="J306" s="38"/>
      <c r="K306" s="38"/>
      <c r="L306" s="41"/>
      <c r="M306" s="219"/>
      <c r="N306" s="220"/>
      <c r="O306" s="66"/>
      <c r="P306" s="66"/>
      <c r="Q306" s="66"/>
      <c r="R306" s="66"/>
      <c r="S306" s="66"/>
      <c r="T306" s="67"/>
      <c r="U306" s="36"/>
      <c r="V306" s="36"/>
      <c r="W306" s="36"/>
      <c r="X306" s="36"/>
      <c r="Y306" s="36"/>
      <c r="Z306" s="36"/>
      <c r="AA306" s="36"/>
      <c r="AB306" s="36"/>
      <c r="AC306" s="36"/>
      <c r="AD306" s="36"/>
      <c r="AE306" s="36"/>
      <c r="AT306" s="18" t="s">
        <v>238</v>
      </c>
      <c r="AU306" s="18" t="s">
        <v>89</v>
      </c>
    </row>
    <row r="307" spans="1:65" s="2" customFormat="1" ht="14.45" customHeight="1">
      <c r="A307" s="36"/>
      <c r="B307" s="37"/>
      <c r="C307" s="221" t="s">
        <v>664</v>
      </c>
      <c r="D307" s="221" t="s">
        <v>240</v>
      </c>
      <c r="E307" s="222" t="s">
        <v>1081</v>
      </c>
      <c r="F307" s="223" t="s">
        <v>1082</v>
      </c>
      <c r="G307" s="224" t="s">
        <v>177</v>
      </c>
      <c r="H307" s="225">
        <v>16</v>
      </c>
      <c r="I307" s="226"/>
      <c r="J307" s="227">
        <f>ROUND(I307*H307,2)</f>
        <v>0</v>
      </c>
      <c r="K307" s="223" t="s">
        <v>229</v>
      </c>
      <c r="L307" s="228"/>
      <c r="M307" s="229" t="s">
        <v>35</v>
      </c>
      <c r="N307" s="230" t="s">
        <v>51</v>
      </c>
      <c r="O307" s="66"/>
      <c r="P307" s="185">
        <f>O307*H307</f>
        <v>0</v>
      </c>
      <c r="Q307" s="185">
        <v>2.2000000000000001E-3</v>
      </c>
      <c r="R307" s="185">
        <f>Q307*H307</f>
        <v>3.5200000000000002E-2</v>
      </c>
      <c r="S307" s="185">
        <v>0</v>
      </c>
      <c r="T307" s="186">
        <f>S307*H307</f>
        <v>0</v>
      </c>
      <c r="U307" s="36"/>
      <c r="V307" s="36"/>
      <c r="W307" s="36"/>
      <c r="X307" s="36"/>
      <c r="Y307" s="36"/>
      <c r="Z307" s="36"/>
      <c r="AA307" s="36"/>
      <c r="AB307" s="36"/>
      <c r="AC307" s="36"/>
      <c r="AD307" s="36"/>
      <c r="AE307" s="36"/>
      <c r="AR307" s="187" t="s">
        <v>386</v>
      </c>
      <c r="AT307" s="187" t="s">
        <v>240</v>
      </c>
      <c r="AU307" s="187" t="s">
        <v>89</v>
      </c>
      <c r="AY307" s="18" t="s">
        <v>142</v>
      </c>
      <c r="BE307" s="188">
        <f>IF(N307="základní",J307,0)</f>
        <v>0</v>
      </c>
      <c r="BF307" s="188">
        <f>IF(N307="snížená",J307,0)</f>
        <v>0</v>
      </c>
      <c r="BG307" s="188">
        <f>IF(N307="zákl. přenesená",J307,0)</f>
        <v>0</v>
      </c>
      <c r="BH307" s="188">
        <f>IF(N307="sníž. přenesená",J307,0)</f>
        <v>0</v>
      </c>
      <c r="BI307" s="188">
        <f>IF(N307="nulová",J307,0)</f>
        <v>0</v>
      </c>
      <c r="BJ307" s="18" t="s">
        <v>21</v>
      </c>
      <c r="BK307" s="188">
        <f>ROUND(I307*H307,2)</f>
        <v>0</v>
      </c>
      <c r="BL307" s="18" t="s">
        <v>307</v>
      </c>
      <c r="BM307" s="187" t="s">
        <v>1083</v>
      </c>
    </row>
    <row r="308" spans="1:65" s="12" customFormat="1" ht="22.9" customHeight="1">
      <c r="B308" s="160"/>
      <c r="C308" s="161"/>
      <c r="D308" s="162" t="s">
        <v>79</v>
      </c>
      <c r="E308" s="174" t="s">
        <v>1084</v>
      </c>
      <c r="F308" s="174" t="s">
        <v>1085</v>
      </c>
      <c r="G308" s="161"/>
      <c r="H308" s="161"/>
      <c r="I308" s="164"/>
      <c r="J308" s="175">
        <f>BK308</f>
        <v>0</v>
      </c>
      <c r="K308" s="161"/>
      <c r="L308" s="166"/>
      <c r="M308" s="167"/>
      <c r="N308" s="168"/>
      <c r="O308" s="168"/>
      <c r="P308" s="169">
        <f>SUM(P309:P351)</f>
        <v>0</v>
      </c>
      <c r="Q308" s="168"/>
      <c r="R308" s="169">
        <f>SUM(R309:R351)</f>
        <v>6.1948621999999993</v>
      </c>
      <c r="S308" s="168"/>
      <c r="T308" s="170">
        <f>SUM(T309:T351)</f>
        <v>13.371350799999998</v>
      </c>
      <c r="AR308" s="171" t="s">
        <v>89</v>
      </c>
      <c r="AT308" s="172" t="s">
        <v>79</v>
      </c>
      <c r="AU308" s="172" t="s">
        <v>21</v>
      </c>
      <c r="AY308" s="171" t="s">
        <v>142</v>
      </c>
      <c r="BK308" s="173">
        <f>SUM(BK309:BK351)</f>
        <v>0</v>
      </c>
    </row>
    <row r="309" spans="1:65" s="2" customFormat="1" ht="14.45" customHeight="1">
      <c r="A309" s="36"/>
      <c r="B309" s="37"/>
      <c r="C309" s="176" t="s">
        <v>669</v>
      </c>
      <c r="D309" s="176" t="s">
        <v>145</v>
      </c>
      <c r="E309" s="177" t="s">
        <v>1086</v>
      </c>
      <c r="F309" s="178" t="s">
        <v>1087</v>
      </c>
      <c r="G309" s="179" t="s">
        <v>294</v>
      </c>
      <c r="H309" s="180">
        <v>45</v>
      </c>
      <c r="I309" s="181"/>
      <c r="J309" s="182">
        <f>ROUND(I309*H309,2)</f>
        <v>0</v>
      </c>
      <c r="K309" s="178" t="s">
        <v>149</v>
      </c>
      <c r="L309" s="41"/>
      <c r="M309" s="183" t="s">
        <v>35</v>
      </c>
      <c r="N309" s="184" t="s">
        <v>51</v>
      </c>
      <c r="O309" s="66"/>
      <c r="P309" s="185">
        <f>O309*H309</f>
        <v>0</v>
      </c>
      <c r="Q309" s="185">
        <v>0</v>
      </c>
      <c r="R309" s="185">
        <f>Q309*H309</f>
        <v>0</v>
      </c>
      <c r="S309" s="185">
        <v>2.911E-2</v>
      </c>
      <c r="T309" s="186">
        <f>S309*H309</f>
        <v>1.3099499999999999</v>
      </c>
      <c r="U309" s="36"/>
      <c r="V309" s="36"/>
      <c r="W309" s="36"/>
      <c r="X309" s="36"/>
      <c r="Y309" s="36"/>
      <c r="Z309" s="36"/>
      <c r="AA309" s="36"/>
      <c r="AB309" s="36"/>
      <c r="AC309" s="36"/>
      <c r="AD309" s="36"/>
      <c r="AE309" s="36"/>
      <c r="AR309" s="187" t="s">
        <v>307</v>
      </c>
      <c r="AT309" s="187" t="s">
        <v>145</v>
      </c>
      <c r="AU309" s="187" t="s">
        <v>89</v>
      </c>
      <c r="AY309" s="18" t="s">
        <v>142</v>
      </c>
      <c r="BE309" s="188">
        <f>IF(N309="základní",J309,0)</f>
        <v>0</v>
      </c>
      <c r="BF309" s="188">
        <f>IF(N309="snížená",J309,0)</f>
        <v>0</v>
      </c>
      <c r="BG309" s="188">
        <f>IF(N309="zákl. přenesená",J309,0)</f>
        <v>0</v>
      </c>
      <c r="BH309" s="188">
        <f>IF(N309="sníž. přenesená",J309,0)</f>
        <v>0</v>
      </c>
      <c r="BI309" s="188">
        <f>IF(N309="nulová",J309,0)</f>
        <v>0</v>
      </c>
      <c r="BJ309" s="18" t="s">
        <v>21</v>
      </c>
      <c r="BK309" s="188">
        <f>ROUND(I309*H309,2)</f>
        <v>0</v>
      </c>
      <c r="BL309" s="18" t="s">
        <v>307</v>
      </c>
      <c r="BM309" s="187" t="s">
        <v>1088</v>
      </c>
    </row>
    <row r="310" spans="1:65" s="2" customFormat="1" ht="14.45" customHeight="1">
      <c r="A310" s="36"/>
      <c r="B310" s="37"/>
      <c r="C310" s="176" t="s">
        <v>673</v>
      </c>
      <c r="D310" s="176" t="s">
        <v>145</v>
      </c>
      <c r="E310" s="177" t="s">
        <v>1089</v>
      </c>
      <c r="F310" s="178" t="s">
        <v>1090</v>
      </c>
      <c r="G310" s="179" t="s">
        <v>294</v>
      </c>
      <c r="H310" s="180">
        <v>45</v>
      </c>
      <c r="I310" s="181"/>
      <c r="J310" s="182">
        <f>ROUND(I310*H310,2)</f>
        <v>0</v>
      </c>
      <c r="K310" s="178" t="s">
        <v>149</v>
      </c>
      <c r="L310" s="41"/>
      <c r="M310" s="183" t="s">
        <v>35</v>
      </c>
      <c r="N310" s="184" t="s">
        <v>51</v>
      </c>
      <c r="O310" s="66"/>
      <c r="P310" s="185">
        <f>O310*H310</f>
        <v>0</v>
      </c>
      <c r="Q310" s="185">
        <v>0</v>
      </c>
      <c r="R310" s="185">
        <f>Q310*H310</f>
        <v>0</v>
      </c>
      <c r="S310" s="185">
        <v>2.1000000000000001E-2</v>
      </c>
      <c r="T310" s="186">
        <f>S310*H310</f>
        <v>0.94500000000000006</v>
      </c>
      <c r="U310" s="36"/>
      <c r="V310" s="36"/>
      <c r="W310" s="36"/>
      <c r="X310" s="36"/>
      <c r="Y310" s="36"/>
      <c r="Z310" s="36"/>
      <c r="AA310" s="36"/>
      <c r="AB310" s="36"/>
      <c r="AC310" s="36"/>
      <c r="AD310" s="36"/>
      <c r="AE310" s="36"/>
      <c r="AR310" s="187" t="s">
        <v>307</v>
      </c>
      <c r="AT310" s="187" t="s">
        <v>145</v>
      </c>
      <c r="AU310" s="187" t="s">
        <v>89</v>
      </c>
      <c r="AY310" s="18" t="s">
        <v>142</v>
      </c>
      <c r="BE310" s="188">
        <f>IF(N310="základní",J310,0)</f>
        <v>0</v>
      </c>
      <c r="BF310" s="188">
        <f>IF(N310="snížená",J310,0)</f>
        <v>0</v>
      </c>
      <c r="BG310" s="188">
        <f>IF(N310="zákl. přenesená",J310,0)</f>
        <v>0</v>
      </c>
      <c r="BH310" s="188">
        <f>IF(N310="sníž. přenesená",J310,0)</f>
        <v>0</v>
      </c>
      <c r="BI310" s="188">
        <f>IF(N310="nulová",J310,0)</f>
        <v>0</v>
      </c>
      <c r="BJ310" s="18" t="s">
        <v>21</v>
      </c>
      <c r="BK310" s="188">
        <f>ROUND(I310*H310,2)</f>
        <v>0</v>
      </c>
      <c r="BL310" s="18" t="s">
        <v>307</v>
      </c>
      <c r="BM310" s="187" t="s">
        <v>1091</v>
      </c>
    </row>
    <row r="311" spans="1:65" s="2" customFormat="1" ht="24.2" customHeight="1">
      <c r="A311" s="36"/>
      <c r="B311" s="37"/>
      <c r="C311" s="176" t="s">
        <v>677</v>
      </c>
      <c r="D311" s="176" t="s">
        <v>145</v>
      </c>
      <c r="E311" s="177" t="s">
        <v>1092</v>
      </c>
      <c r="F311" s="178" t="s">
        <v>1093</v>
      </c>
      <c r="G311" s="179" t="s">
        <v>294</v>
      </c>
      <c r="H311" s="180">
        <v>90</v>
      </c>
      <c r="I311" s="181"/>
      <c r="J311" s="182">
        <f>ROUND(I311*H311,2)</f>
        <v>0</v>
      </c>
      <c r="K311" s="178" t="s">
        <v>149</v>
      </c>
      <c r="L311" s="41"/>
      <c r="M311" s="183" t="s">
        <v>35</v>
      </c>
      <c r="N311" s="184" t="s">
        <v>51</v>
      </c>
      <c r="O311" s="66"/>
      <c r="P311" s="185">
        <f>O311*H311</f>
        <v>0</v>
      </c>
      <c r="Q311" s="185">
        <v>2.1900000000000001E-3</v>
      </c>
      <c r="R311" s="185">
        <f>Q311*H311</f>
        <v>0.1971</v>
      </c>
      <c r="S311" s="185">
        <v>0</v>
      </c>
      <c r="T311" s="186">
        <f>S311*H311</f>
        <v>0</v>
      </c>
      <c r="U311" s="36"/>
      <c r="V311" s="36"/>
      <c r="W311" s="36"/>
      <c r="X311" s="36"/>
      <c r="Y311" s="36"/>
      <c r="Z311" s="36"/>
      <c r="AA311" s="36"/>
      <c r="AB311" s="36"/>
      <c r="AC311" s="36"/>
      <c r="AD311" s="36"/>
      <c r="AE311" s="36"/>
      <c r="AR311" s="187" t="s">
        <v>307</v>
      </c>
      <c r="AT311" s="187" t="s">
        <v>145</v>
      </c>
      <c r="AU311" s="187" t="s">
        <v>89</v>
      </c>
      <c r="AY311" s="18" t="s">
        <v>142</v>
      </c>
      <c r="BE311" s="188">
        <f>IF(N311="základní",J311,0)</f>
        <v>0</v>
      </c>
      <c r="BF311" s="188">
        <f>IF(N311="snížená",J311,0)</f>
        <v>0</v>
      </c>
      <c r="BG311" s="188">
        <f>IF(N311="zákl. přenesená",J311,0)</f>
        <v>0</v>
      </c>
      <c r="BH311" s="188">
        <f>IF(N311="sníž. přenesená",J311,0)</f>
        <v>0</v>
      </c>
      <c r="BI311" s="188">
        <f>IF(N311="nulová",J311,0)</f>
        <v>0</v>
      </c>
      <c r="BJ311" s="18" t="s">
        <v>21</v>
      </c>
      <c r="BK311" s="188">
        <f>ROUND(I311*H311,2)</f>
        <v>0</v>
      </c>
      <c r="BL311" s="18" t="s">
        <v>307</v>
      </c>
      <c r="BM311" s="187" t="s">
        <v>1094</v>
      </c>
    </row>
    <row r="312" spans="1:65" s="2" customFormat="1" ht="39">
      <c r="A312" s="36"/>
      <c r="B312" s="37"/>
      <c r="C312" s="38"/>
      <c r="D312" s="196" t="s">
        <v>238</v>
      </c>
      <c r="E312" s="38"/>
      <c r="F312" s="217" t="s">
        <v>1095</v>
      </c>
      <c r="G312" s="38"/>
      <c r="H312" s="38"/>
      <c r="I312" s="218"/>
      <c r="J312" s="38"/>
      <c r="K312" s="38"/>
      <c r="L312" s="41"/>
      <c r="M312" s="219"/>
      <c r="N312" s="220"/>
      <c r="O312" s="66"/>
      <c r="P312" s="66"/>
      <c r="Q312" s="66"/>
      <c r="R312" s="66"/>
      <c r="S312" s="66"/>
      <c r="T312" s="67"/>
      <c r="U312" s="36"/>
      <c r="V312" s="36"/>
      <c r="W312" s="36"/>
      <c r="X312" s="36"/>
      <c r="Y312" s="36"/>
      <c r="Z312" s="36"/>
      <c r="AA312" s="36"/>
      <c r="AB312" s="36"/>
      <c r="AC312" s="36"/>
      <c r="AD312" s="36"/>
      <c r="AE312" s="36"/>
      <c r="AT312" s="18" t="s">
        <v>238</v>
      </c>
      <c r="AU312" s="18" t="s">
        <v>89</v>
      </c>
    </row>
    <row r="313" spans="1:65" s="2" customFormat="1" ht="14.45" customHeight="1">
      <c r="A313" s="36"/>
      <c r="B313" s="37"/>
      <c r="C313" s="221" t="s">
        <v>684</v>
      </c>
      <c r="D313" s="221" t="s">
        <v>240</v>
      </c>
      <c r="E313" s="222" t="s">
        <v>1096</v>
      </c>
      <c r="F313" s="223" t="s">
        <v>1097</v>
      </c>
      <c r="G313" s="224" t="s">
        <v>177</v>
      </c>
      <c r="H313" s="225">
        <v>79.2</v>
      </c>
      <c r="I313" s="226"/>
      <c r="J313" s="227">
        <f>ROUND(I313*H313,2)</f>
        <v>0</v>
      </c>
      <c r="K313" s="223" t="s">
        <v>149</v>
      </c>
      <c r="L313" s="228"/>
      <c r="M313" s="229" t="s">
        <v>35</v>
      </c>
      <c r="N313" s="230" t="s">
        <v>51</v>
      </c>
      <c r="O313" s="66"/>
      <c r="P313" s="185">
        <f>O313*H313</f>
        <v>0</v>
      </c>
      <c r="Q313" s="185">
        <v>8.0999999999999996E-3</v>
      </c>
      <c r="R313" s="185">
        <f>Q313*H313</f>
        <v>0.64151999999999998</v>
      </c>
      <c r="S313" s="185">
        <v>0</v>
      </c>
      <c r="T313" s="186">
        <f>S313*H313</f>
        <v>0</v>
      </c>
      <c r="U313" s="36"/>
      <c r="V313" s="36"/>
      <c r="W313" s="36"/>
      <c r="X313" s="36"/>
      <c r="Y313" s="36"/>
      <c r="Z313" s="36"/>
      <c r="AA313" s="36"/>
      <c r="AB313" s="36"/>
      <c r="AC313" s="36"/>
      <c r="AD313" s="36"/>
      <c r="AE313" s="36"/>
      <c r="AR313" s="187" t="s">
        <v>386</v>
      </c>
      <c r="AT313" s="187" t="s">
        <v>240</v>
      </c>
      <c r="AU313" s="187" t="s">
        <v>89</v>
      </c>
      <c r="AY313" s="18" t="s">
        <v>142</v>
      </c>
      <c r="BE313" s="188">
        <f>IF(N313="základní",J313,0)</f>
        <v>0</v>
      </c>
      <c r="BF313" s="188">
        <f>IF(N313="snížená",J313,0)</f>
        <v>0</v>
      </c>
      <c r="BG313" s="188">
        <f>IF(N313="zákl. přenesená",J313,0)</f>
        <v>0</v>
      </c>
      <c r="BH313" s="188">
        <f>IF(N313="sníž. přenesená",J313,0)</f>
        <v>0</v>
      </c>
      <c r="BI313" s="188">
        <f>IF(N313="nulová",J313,0)</f>
        <v>0</v>
      </c>
      <c r="BJ313" s="18" t="s">
        <v>21</v>
      </c>
      <c r="BK313" s="188">
        <f>ROUND(I313*H313,2)</f>
        <v>0</v>
      </c>
      <c r="BL313" s="18" t="s">
        <v>307</v>
      </c>
      <c r="BM313" s="187" t="s">
        <v>1098</v>
      </c>
    </row>
    <row r="314" spans="1:65" s="13" customFormat="1" ht="11.25">
      <c r="B314" s="194"/>
      <c r="C314" s="195"/>
      <c r="D314" s="196" t="s">
        <v>231</v>
      </c>
      <c r="E314" s="195"/>
      <c r="F314" s="198" t="s">
        <v>1099</v>
      </c>
      <c r="G314" s="195"/>
      <c r="H314" s="199">
        <v>79.2</v>
      </c>
      <c r="I314" s="200"/>
      <c r="J314" s="195"/>
      <c r="K314" s="195"/>
      <c r="L314" s="201"/>
      <c r="M314" s="202"/>
      <c r="N314" s="203"/>
      <c r="O314" s="203"/>
      <c r="P314" s="203"/>
      <c r="Q314" s="203"/>
      <c r="R314" s="203"/>
      <c r="S314" s="203"/>
      <c r="T314" s="204"/>
      <c r="AT314" s="205" t="s">
        <v>231</v>
      </c>
      <c r="AU314" s="205" t="s">
        <v>89</v>
      </c>
      <c r="AV314" s="13" t="s">
        <v>89</v>
      </c>
      <c r="AW314" s="13" t="s">
        <v>4</v>
      </c>
      <c r="AX314" s="13" t="s">
        <v>21</v>
      </c>
      <c r="AY314" s="205" t="s">
        <v>142</v>
      </c>
    </row>
    <row r="315" spans="1:65" s="2" customFormat="1" ht="24.2" customHeight="1">
      <c r="A315" s="36"/>
      <c r="B315" s="37"/>
      <c r="C315" s="176" t="s">
        <v>688</v>
      </c>
      <c r="D315" s="176" t="s">
        <v>145</v>
      </c>
      <c r="E315" s="177" t="s">
        <v>1100</v>
      </c>
      <c r="F315" s="178" t="s">
        <v>1101</v>
      </c>
      <c r="G315" s="179" t="s">
        <v>294</v>
      </c>
      <c r="H315" s="180">
        <v>45</v>
      </c>
      <c r="I315" s="181"/>
      <c r="J315" s="182">
        <f>ROUND(I315*H315,2)</f>
        <v>0</v>
      </c>
      <c r="K315" s="178" t="s">
        <v>149</v>
      </c>
      <c r="L315" s="41"/>
      <c r="M315" s="183" t="s">
        <v>35</v>
      </c>
      <c r="N315" s="184" t="s">
        <v>51</v>
      </c>
      <c r="O315" s="66"/>
      <c r="P315" s="185">
        <f>O315*H315</f>
        <v>0</v>
      </c>
      <c r="Q315" s="185">
        <v>1.0200000000000001E-3</v>
      </c>
      <c r="R315" s="185">
        <f>Q315*H315</f>
        <v>4.5900000000000003E-2</v>
      </c>
      <c r="S315" s="185">
        <v>0</v>
      </c>
      <c r="T315" s="186">
        <f>S315*H315</f>
        <v>0</v>
      </c>
      <c r="U315" s="36"/>
      <c r="V315" s="36"/>
      <c r="W315" s="36"/>
      <c r="X315" s="36"/>
      <c r="Y315" s="36"/>
      <c r="Z315" s="36"/>
      <c r="AA315" s="36"/>
      <c r="AB315" s="36"/>
      <c r="AC315" s="36"/>
      <c r="AD315" s="36"/>
      <c r="AE315" s="36"/>
      <c r="AR315" s="187" t="s">
        <v>307</v>
      </c>
      <c r="AT315" s="187" t="s">
        <v>145</v>
      </c>
      <c r="AU315" s="187" t="s">
        <v>89</v>
      </c>
      <c r="AY315" s="18" t="s">
        <v>142</v>
      </c>
      <c r="BE315" s="188">
        <f>IF(N315="základní",J315,0)</f>
        <v>0</v>
      </c>
      <c r="BF315" s="188">
        <f>IF(N315="snížená",J315,0)</f>
        <v>0</v>
      </c>
      <c r="BG315" s="188">
        <f>IF(N315="zákl. přenesená",J315,0)</f>
        <v>0</v>
      </c>
      <c r="BH315" s="188">
        <f>IF(N315="sníž. přenesená",J315,0)</f>
        <v>0</v>
      </c>
      <c r="BI315" s="188">
        <f>IF(N315="nulová",J315,0)</f>
        <v>0</v>
      </c>
      <c r="BJ315" s="18" t="s">
        <v>21</v>
      </c>
      <c r="BK315" s="188">
        <f>ROUND(I315*H315,2)</f>
        <v>0</v>
      </c>
      <c r="BL315" s="18" t="s">
        <v>307</v>
      </c>
      <c r="BM315" s="187" t="s">
        <v>1102</v>
      </c>
    </row>
    <row r="316" spans="1:65" s="2" customFormat="1" ht="39">
      <c r="A316" s="36"/>
      <c r="B316" s="37"/>
      <c r="C316" s="38"/>
      <c r="D316" s="196" t="s">
        <v>238</v>
      </c>
      <c r="E316" s="38"/>
      <c r="F316" s="217" t="s">
        <v>1095</v>
      </c>
      <c r="G316" s="38"/>
      <c r="H316" s="38"/>
      <c r="I316" s="218"/>
      <c r="J316" s="38"/>
      <c r="K316" s="38"/>
      <c r="L316" s="41"/>
      <c r="M316" s="219"/>
      <c r="N316" s="220"/>
      <c r="O316" s="66"/>
      <c r="P316" s="66"/>
      <c r="Q316" s="66"/>
      <c r="R316" s="66"/>
      <c r="S316" s="66"/>
      <c r="T316" s="67"/>
      <c r="U316" s="36"/>
      <c r="V316" s="36"/>
      <c r="W316" s="36"/>
      <c r="X316" s="36"/>
      <c r="Y316" s="36"/>
      <c r="Z316" s="36"/>
      <c r="AA316" s="36"/>
      <c r="AB316" s="36"/>
      <c r="AC316" s="36"/>
      <c r="AD316" s="36"/>
      <c r="AE316" s="36"/>
      <c r="AT316" s="18" t="s">
        <v>238</v>
      </c>
      <c r="AU316" s="18" t="s">
        <v>89</v>
      </c>
    </row>
    <row r="317" spans="1:65" s="2" customFormat="1" ht="14.45" customHeight="1">
      <c r="A317" s="36"/>
      <c r="B317" s="37"/>
      <c r="C317" s="176" t="s">
        <v>692</v>
      </c>
      <c r="D317" s="176" t="s">
        <v>145</v>
      </c>
      <c r="E317" s="177" t="s">
        <v>1103</v>
      </c>
      <c r="F317" s="178" t="s">
        <v>1104</v>
      </c>
      <c r="G317" s="179" t="s">
        <v>294</v>
      </c>
      <c r="H317" s="180">
        <v>25.92</v>
      </c>
      <c r="I317" s="181"/>
      <c r="J317" s="182">
        <f>ROUND(I317*H317,2)</f>
        <v>0</v>
      </c>
      <c r="K317" s="178" t="s">
        <v>149</v>
      </c>
      <c r="L317" s="41"/>
      <c r="M317" s="183" t="s">
        <v>35</v>
      </c>
      <c r="N317" s="184" t="s">
        <v>51</v>
      </c>
      <c r="O317" s="66"/>
      <c r="P317" s="185">
        <f>O317*H317</f>
        <v>0</v>
      </c>
      <c r="Q317" s="185">
        <v>0</v>
      </c>
      <c r="R317" s="185">
        <f>Q317*H317</f>
        <v>0</v>
      </c>
      <c r="S317" s="185">
        <v>1.174E-2</v>
      </c>
      <c r="T317" s="186">
        <f>S317*H317</f>
        <v>0.30430080000000004</v>
      </c>
      <c r="U317" s="36"/>
      <c r="V317" s="36"/>
      <c r="W317" s="36"/>
      <c r="X317" s="36"/>
      <c r="Y317" s="36"/>
      <c r="Z317" s="36"/>
      <c r="AA317" s="36"/>
      <c r="AB317" s="36"/>
      <c r="AC317" s="36"/>
      <c r="AD317" s="36"/>
      <c r="AE317" s="36"/>
      <c r="AR317" s="187" t="s">
        <v>307</v>
      </c>
      <c r="AT317" s="187" t="s">
        <v>145</v>
      </c>
      <c r="AU317" s="187" t="s">
        <v>89</v>
      </c>
      <c r="AY317" s="18" t="s">
        <v>142</v>
      </c>
      <c r="BE317" s="188">
        <f>IF(N317="základní",J317,0)</f>
        <v>0</v>
      </c>
      <c r="BF317" s="188">
        <f>IF(N317="snížená",J317,0)</f>
        <v>0</v>
      </c>
      <c r="BG317" s="188">
        <f>IF(N317="zákl. přenesená",J317,0)</f>
        <v>0</v>
      </c>
      <c r="BH317" s="188">
        <f>IF(N317="sníž. přenesená",J317,0)</f>
        <v>0</v>
      </c>
      <c r="BI317" s="188">
        <f>IF(N317="nulová",J317,0)</f>
        <v>0</v>
      </c>
      <c r="BJ317" s="18" t="s">
        <v>21</v>
      </c>
      <c r="BK317" s="188">
        <f>ROUND(I317*H317,2)</f>
        <v>0</v>
      </c>
      <c r="BL317" s="18" t="s">
        <v>307</v>
      </c>
      <c r="BM317" s="187" t="s">
        <v>1105</v>
      </c>
    </row>
    <row r="318" spans="1:65" s="2" customFormat="1" ht="14.45" customHeight="1">
      <c r="A318" s="36"/>
      <c r="B318" s="37"/>
      <c r="C318" s="176" t="s">
        <v>698</v>
      </c>
      <c r="D318" s="176" t="s">
        <v>145</v>
      </c>
      <c r="E318" s="177" t="s">
        <v>1106</v>
      </c>
      <c r="F318" s="178" t="s">
        <v>1107</v>
      </c>
      <c r="G318" s="179" t="s">
        <v>294</v>
      </c>
      <c r="H318" s="180">
        <v>137.845</v>
      </c>
      <c r="I318" s="181"/>
      <c r="J318" s="182">
        <f>ROUND(I318*H318,2)</f>
        <v>0</v>
      </c>
      <c r="K318" s="178" t="s">
        <v>149</v>
      </c>
      <c r="L318" s="41"/>
      <c r="M318" s="183" t="s">
        <v>35</v>
      </c>
      <c r="N318" s="184" t="s">
        <v>51</v>
      </c>
      <c r="O318" s="66"/>
      <c r="P318" s="185">
        <f>O318*H318</f>
        <v>0</v>
      </c>
      <c r="Q318" s="185">
        <v>6.2E-4</v>
      </c>
      <c r="R318" s="185">
        <f>Q318*H318</f>
        <v>8.5463899999999995E-2</v>
      </c>
      <c r="S318" s="185">
        <v>0</v>
      </c>
      <c r="T318" s="186">
        <f>S318*H318</f>
        <v>0</v>
      </c>
      <c r="U318" s="36"/>
      <c r="V318" s="36"/>
      <c r="W318" s="36"/>
      <c r="X318" s="36"/>
      <c r="Y318" s="36"/>
      <c r="Z318" s="36"/>
      <c r="AA318" s="36"/>
      <c r="AB318" s="36"/>
      <c r="AC318" s="36"/>
      <c r="AD318" s="36"/>
      <c r="AE318" s="36"/>
      <c r="AR318" s="187" t="s">
        <v>307</v>
      </c>
      <c r="AT318" s="187" t="s">
        <v>145</v>
      </c>
      <c r="AU318" s="187" t="s">
        <v>89</v>
      </c>
      <c r="AY318" s="18" t="s">
        <v>142</v>
      </c>
      <c r="BE318" s="188">
        <f>IF(N318="základní",J318,0)</f>
        <v>0</v>
      </c>
      <c r="BF318" s="188">
        <f>IF(N318="snížená",J318,0)</f>
        <v>0</v>
      </c>
      <c r="BG318" s="188">
        <f>IF(N318="zákl. přenesená",J318,0)</f>
        <v>0</v>
      </c>
      <c r="BH318" s="188">
        <f>IF(N318="sníž. přenesená",J318,0)</f>
        <v>0</v>
      </c>
      <c r="BI318" s="188">
        <f>IF(N318="nulová",J318,0)</f>
        <v>0</v>
      </c>
      <c r="BJ318" s="18" t="s">
        <v>21</v>
      </c>
      <c r="BK318" s="188">
        <f>ROUND(I318*H318,2)</f>
        <v>0</v>
      </c>
      <c r="BL318" s="18" t="s">
        <v>307</v>
      </c>
      <c r="BM318" s="187" t="s">
        <v>1108</v>
      </c>
    </row>
    <row r="319" spans="1:65" s="15" customFormat="1" ht="11.25">
      <c r="B319" s="231"/>
      <c r="C319" s="232"/>
      <c r="D319" s="196" t="s">
        <v>231</v>
      </c>
      <c r="E319" s="233" t="s">
        <v>35</v>
      </c>
      <c r="F319" s="234" t="s">
        <v>794</v>
      </c>
      <c r="G319" s="232"/>
      <c r="H319" s="233" t="s">
        <v>35</v>
      </c>
      <c r="I319" s="235"/>
      <c r="J319" s="232"/>
      <c r="K319" s="232"/>
      <c r="L319" s="236"/>
      <c r="M319" s="237"/>
      <c r="N319" s="238"/>
      <c r="O319" s="238"/>
      <c r="P319" s="238"/>
      <c r="Q319" s="238"/>
      <c r="R319" s="238"/>
      <c r="S319" s="238"/>
      <c r="T319" s="239"/>
      <c r="AT319" s="240" t="s">
        <v>231</v>
      </c>
      <c r="AU319" s="240" t="s">
        <v>89</v>
      </c>
      <c r="AV319" s="15" t="s">
        <v>21</v>
      </c>
      <c r="AW319" s="15" t="s">
        <v>40</v>
      </c>
      <c r="AX319" s="15" t="s">
        <v>80</v>
      </c>
      <c r="AY319" s="240" t="s">
        <v>142</v>
      </c>
    </row>
    <row r="320" spans="1:65" s="13" customFormat="1" ht="11.25">
      <c r="B320" s="194"/>
      <c r="C320" s="195"/>
      <c r="D320" s="196" t="s">
        <v>231</v>
      </c>
      <c r="E320" s="197" t="s">
        <v>35</v>
      </c>
      <c r="F320" s="198" t="s">
        <v>1109</v>
      </c>
      <c r="G320" s="195"/>
      <c r="H320" s="199">
        <v>60.634999999999998</v>
      </c>
      <c r="I320" s="200"/>
      <c r="J320" s="195"/>
      <c r="K320" s="195"/>
      <c r="L320" s="201"/>
      <c r="M320" s="202"/>
      <c r="N320" s="203"/>
      <c r="O320" s="203"/>
      <c r="P320" s="203"/>
      <c r="Q320" s="203"/>
      <c r="R320" s="203"/>
      <c r="S320" s="203"/>
      <c r="T320" s="204"/>
      <c r="AT320" s="205" t="s">
        <v>231</v>
      </c>
      <c r="AU320" s="205" t="s">
        <v>89</v>
      </c>
      <c r="AV320" s="13" t="s">
        <v>89</v>
      </c>
      <c r="AW320" s="13" t="s">
        <v>40</v>
      </c>
      <c r="AX320" s="13" t="s">
        <v>80</v>
      </c>
      <c r="AY320" s="205" t="s">
        <v>142</v>
      </c>
    </row>
    <row r="321" spans="1:65" s="15" customFormat="1" ht="11.25">
      <c r="B321" s="231"/>
      <c r="C321" s="232"/>
      <c r="D321" s="196" t="s">
        <v>231</v>
      </c>
      <c r="E321" s="233" t="s">
        <v>35</v>
      </c>
      <c r="F321" s="234" t="s">
        <v>796</v>
      </c>
      <c r="G321" s="232"/>
      <c r="H321" s="233" t="s">
        <v>35</v>
      </c>
      <c r="I321" s="235"/>
      <c r="J321" s="232"/>
      <c r="K321" s="232"/>
      <c r="L321" s="236"/>
      <c r="M321" s="237"/>
      <c r="N321" s="238"/>
      <c r="O321" s="238"/>
      <c r="P321" s="238"/>
      <c r="Q321" s="238"/>
      <c r="R321" s="238"/>
      <c r="S321" s="238"/>
      <c r="T321" s="239"/>
      <c r="AT321" s="240" t="s">
        <v>231</v>
      </c>
      <c r="AU321" s="240" t="s">
        <v>89</v>
      </c>
      <c r="AV321" s="15" t="s">
        <v>21</v>
      </c>
      <c r="AW321" s="15" t="s">
        <v>40</v>
      </c>
      <c r="AX321" s="15" t="s">
        <v>80</v>
      </c>
      <c r="AY321" s="240" t="s">
        <v>142</v>
      </c>
    </row>
    <row r="322" spans="1:65" s="13" customFormat="1" ht="11.25">
      <c r="B322" s="194"/>
      <c r="C322" s="195"/>
      <c r="D322" s="196" t="s">
        <v>231</v>
      </c>
      <c r="E322" s="197" t="s">
        <v>35</v>
      </c>
      <c r="F322" s="198" t="s">
        <v>1110</v>
      </c>
      <c r="G322" s="195"/>
      <c r="H322" s="199">
        <v>45.72</v>
      </c>
      <c r="I322" s="200"/>
      <c r="J322" s="195"/>
      <c r="K322" s="195"/>
      <c r="L322" s="201"/>
      <c r="M322" s="202"/>
      <c r="N322" s="203"/>
      <c r="O322" s="203"/>
      <c r="P322" s="203"/>
      <c r="Q322" s="203"/>
      <c r="R322" s="203"/>
      <c r="S322" s="203"/>
      <c r="T322" s="204"/>
      <c r="AT322" s="205" t="s">
        <v>231</v>
      </c>
      <c r="AU322" s="205" t="s">
        <v>89</v>
      </c>
      <c r="AV322" s="13" t="s">
        <v>89</v>
      </c>
      <c r="AW322" s="13" t="s">
        <v>40</v>
      </c>
      <c r="AX322" s="13" t="s">
        <v>80</v>
      </c>
      <c r="AY322" s="205" t="s">
        <v>142</v>
      </c>
    </row>
    <row r="323" spans="1:65" s="15" customFormat="1" ht="11.25">
      <c r="B323" s="231"/>
      <c r="C323" s="232"/>
      <c r="D323" s="196" t="s">
        <v>231</v>
      </c>
      <c r="E323" s="233" t="s">
        <v>35</v>
      </c>
      <c r="F323" s="234" t="s">
        <v>395</v>
      </c>
      <c r="G323" s="232"/>
      <c r="H323" s="233" t="s">
        <v>35</v>
      </c>
      <c r="I323" s="235"/>
      <c r="J323" s="232"/>
      <c r="K323" s="232"/>
      <c r="L323" s="236"/>
      <c r="M323" s="237"/>
      <c r="N323" s="238"/>
      <c r="O323" s="238"/>
      <c r="P323" s="238"/>
      <c r="Q323" s="238"/>
      <c r="R323" s="238"/>
      <c r="S323" s="238"/>
      <c r="T323" s="239"/>
      <c r="AT323" s="240" t="s">
        <v>231</v>
      </c>
      <c r="AU323" s="240" t="s">
        <v>89</v>
      </c>
      <c r="AV323" s="15" t="s">
        <v>21</v>
      </c>
      <c r="AW323" s="15" t="s">
        <v>40</v>
      </c>
      <c r="AX323" s="15" t="s">
        <v>80</v>
      </c>
      <c r="AY323" s="240" t="s">
        <v>142</v>
      </c>
    </row>
    <row r="324" spans="1:65" s="13" customFormat="1" ht="11.25">
      <c r="B324" s="194"/>
      <c r="C324" s="195"/>
      <c r="D324" s="196" t="s">
        <v>231</v>
      </c>
      <c r="E324" s="197" t="s">
        <v>35</v>
      </c>
      <c r="F324" s="198" t="s">
        <v>1111</v>
      </c>
      <c r="G324" s="195"/>
      <c r="H324" s="199">
        <v>31.49</v>
      </c>
      <c r="I324" s="200"/>
      <c r="J324" s="195"/>
      <c r="K324" s="195"/>
      <c r="L324" s="201"/>
      <c r="M324" s="202"/>
      <c r="N324" s="203"/>
      <c r="O324" s="203"/>
      <c r="P324" s="203"/>
      <c r="Q324" s="203"/>
      <c r="R324" s="203"/>
      <c r="S324" s="203"/>
      <c r="T324" s="204"/>
      <c r="AT324" s="205" t="s">
        <v>231</v>
      </c>
      <c r="AU324" s="205" t="s">
        <v>89</v>
      </c>
      <c r="AV324" s="13" t="s">
        <v>89</v>
      </c>
      <c r="AW324" s="13" t="s">
        <v>40</v>
      </c>
      <c r="AX324" s="13" t="s">
        <v>80</v>
      </c>
      <c r="AY324" s="205" t="s">
        <v>142</v>
      </c>
    </row>
    <row r="325" spans="1:65" s="14" customFormat="1" ht="11.25">
      <c r="B325" s="206"/>
      <c r="C325" s="207"/>
      <c r="D325" s="196" t="s">
        <v>231</v>
      </c>
      <c r="E325" s="208" t="s">
        <v>35</v>
      </c>
      <c r="F325" s="209" t="s">
        <v>233</v>
      </c>
      <c r="G325" s="207"/>
      <c r="H325" s="210">
        <v>137.845</v>
      </c>
      <c r="I325" s="211"/>
      <c r="J325" s="207"/>
      <c r="K325" s="207"/>
      <c r="L325" s="212"/>
      <c r="M325" s="213"/>
      <c r="N325" s="214"/>
      <c r="O325" s="214"/>
      <c r="P325" s="214"/>
      <c r="Q325" s="214"/>
      <c r="R325" s="214"/>
      <c r="S325" s="214"/>
      <c r="T325" s="215"/>
      <c r="AT325" s="216" t="s">
        <v>231</v>
      </c>
      <c r="AU325" s="216" t="s">
        <v>89</v>
      </c>
      <c r="AV325" s="14" t="s">
        <v>161</v>
      </c>
      <c r="AW325" s="14" t="s">
        <v>40</v>
      </c>
      <c r="AX325" s="14" t="s">
        <v>21</v>
      </c>
      <c r="AY325" s="216" t="s">
        <v>142</v>
      </c>
    </row>
    <row r="326" spans="1:65" s="2" customFormat="1" ht="14.45" customHeight="1">
      <c r="A326" s="36"/>
      <c r="B326" s="37"/>
      <c r="C326" s="176" t="s">
        <v>704</v>
      </c>
      <c r="D326" s="176" t="s">
        <v>145</v>
      </c>
      <c r="E326" s="177" t="s">
        <v>1112</v>
      </c>
      <c r="F326" s="178" t="s">
        <v>1113</v>
      </c>
      <c r="G326" s="179" t="s">
        <v>256</v>
      </c>
      <c r="H326" s="180">
        <v>130</v>
      </c>
      <c r="I326" s="181"/>
      <c r="J326" s="182">
        <f>ROUND(I326*H326,2)</f>
        <v>0</v>
      </c>
      <c r="K326" s="178" t="s">
        <v>149</v>
      </c>
      <c r="L326" s="41"/>
      <c r="M326" s="183" t="s">
        <v>35</v>
      </c>
      <c r="N326" s="184" t="s">
        <v>51</v>
      </c>
      <c r="O326" s="66"/>
      <c r="P326" s="185">
        <f>O326*H326</f>
        <v>0</v>
      </c>
      <c r="Q326" s="185">
        <v>0</v>
      </c>
      <c r="R326" s="185">
        <f>Q326*H326</f>
        <v>0</v>
      </c>
      <c r="S326" s="185">
        <v>8.3169999999999994E-2</v>
      </c>
      <c r="T326" s="186">
        <f>S326*H326</f>
        <v>10.812099999999999</v>
      </c>
      <c r="U326" s="36"/>
      <c r="V326" s="36"/>
      <c r="W326" s="36"/>
      <c r="X326" s="36"/>
      <c r="Y326" s="36"/>
      <c r="Z326" s="36"/>
      <c r="AA326" s="36"/>
      <c r="AB326" s="36"/>
      <c r="AC326" s="36"/>
      <c r="AD326" s="36"/>
      <c r="AE326" s="36"/>
      <c r="AR326" s="187" t="s">
        <v>307</v>
      </c>
      <c r="AT326" s="187" t="s">
        <v>145</v>
      </c>
      <c r="AU326" s="187" t="s">
        <v>89</v>
      </c>
      <c r="AY326" s="18" t="s">
        <v>142</v>
      </c>
      <c r="BE326" s="188">
        <f>IF(N326="základní",J326,0)</f>
        <v>0</v>
      </c>
      <c r="BF326" s="188">
        <f>IF(N326="snížená",J326,0)</f>
        <v>0</v>
      </c>
      <c r="BG326" s="188">
        <f>IF(N326="zákl. přenesená",J326,0)</f>
        <v>0</v>
      </c>
      <c r="BH326" s="188">
        <f>IF(N326="sníž. přenesená",J326,0)</f>
        <v>0</v>
      </c>
      <c r="BI326" s="188">
        <f>IF(N326="nulová",J326,0)</f>
        <v>0</v>
      </c>
      <c r="BJ326" s="18" t="s">
        <v>21</v>
      </c>
      <c r="BK326" s="188">
        <f>ROUND(I326*H326,2)</f>
        <v>0</v>
      </c>
      <c r="BL326" s="18" t="s">
        <v>307</v>
      </c>
      <c r="BM326" s="187" t="s">
        <v>1114</v>
      </c>
    </row>
    <row r="327" spans="1:65" s="2" customFormat="1" ht="24.2" customHeight="1">
      <c r="A327" s="36"/>
      <c r="B327" s="37"/>
      <c r="C327" s="176" t="s">
        <v>710</v>
      </c>
      <c r="D327" s="176" t="s">
        <v>145</v>
      </c>
      <c r="E327" s="177" t="s">
        <v>1115</v>
      </c>
      <c r="F327" s="178" t="s">
        <v>1116</v>
      </c>
      <c r="G327" s="179" t="s">
        <v>256</v>
      </c>
      <c r="H327" s="180">
        <v>148.99</v>
      </c>
      <c r="I327" s="181"/>
      <c r="J327" s="182">
        <f>ROUND(I327*H327,2)</f>
        <v>0</v>
      </c>
      <c r="K327" s="178" t="s">
        <v>149</v>
      </c>
      <c r="L327" s="41"/>
      <c r="M327" s="183" t="s">
        <v>35</v>
      </c>
      <c r="N327" s="184" t="s">
        <v>51</v>
      </c>
      <c r="O327" s="66"/>
      <c r="P327" s="185">
        <f>O327*H327</f>
        <v>0</v>
      </c>
      <c r="Q327" s="185">
        <v>4.2199999999999998E-3</v>
      </c>
      <c r="R327" s="185">
        <f>Q327*H327</f>
        <v>0.62873780000000001</v>
      </c>
      <c r="S327" s="185">
        <v>0</v>
      </c>
      <c r="T327" s="186">
        <f>S327*H327</f>
        <v>0</v>
      </c>
      <c r="U327" s="36"/>
      <c r="V327" s="36"/>
      <c r="W327" s="36"/>
      <c r="X327" s="36"/>
      <c r="Y327" s="36"/>
      <c r="Z327" s="36"/>
      <c r="AA327" s="36"/>
      <c r="AB327" s="36"/>
      <c r="AC327" s="36"/>
      <c r="AD327" s="36"/>
      <c r="AE327" s="36"/>
      <c r="AR327" s="187" t="s">
        <v>307</v>
      </c>
      <c r="AT327" s="187" t="s">
        <v>145</v>
      </c>
      <c r="AU327" s="187" t="s">
        <v>89</v>
      </c>
      <c r="AY327" s="18" t="s">
        <v>142</v>
      </c>
      <c r="BE327" s="188">
        <f>IF(N327="základní",J327,0)</f>
        <v>0</v>
      </c>
      <c r="BF327" s="188">
        <f>IF(N327="snížená",J327,0)</f>
        <v>0</v>
      </c>
      <c r="BG327" s="188">
        <f>IF(N327="zákl. přenesená",J327,0)</f>
        <v>0</v>
      </c>
      <c r="BH327" s="188">
        <f>IF(N327="sníž. přenesená",J327,0)</f>
        <v>0</v>
      </c>
      <c r="BI327" s="188">
        <f>IF(N327="nulová",J327,0)</f>
        <v>0</v>
      </c>
      <c r="BJ327" s="18" t="s">
        <v>21</v>
      </c>
      <c r="BK327" s="188">
        <f>ROUND(I327*H327,2)</f>
        <v>0</v>
      </c>
      <c r="BL327" s="18" t="s">
        <v>307</v>
      </c>
      <c r="BM327" s="187" t="s">
        <v>1117</v>
      </c>
    </row>
    <row r="328" spans="1:65" s="15" customFormat="1" ht="11.25">
      <c r="B328" s="231"/>
      <c r="C328" s="232"/>
      <c r="D328" s="196" t="s">
        <v>231</v>
      </c>
      <c r="E328" s="233" t="s">
        <v>35</v>
      </c>
      <c r="F328" s="234" t="s">
        <v>794</v>
      </c>
      <c r="G328" s="232"/>
      <c r="H328" s="233" t="s">
        <v>35</v>
      </c>
      <c r="I328" s="235"/>
      <c r="J328" s="232"/>
      <c r="K328" s="232"/>
      <c r="L328" s="236"/>
      <c r="M328" s="237"/>
      <c r="N328" s="238"/>
      <c r="O328" s="238"/>
      <c r="P328" s="238"/>
      <c r="Q328" s="238"/>
      <c r="R328" s="238"/>
      <c r="S328" s="238"/>
      <c r="T328" s="239"/>
      <c r="AT328" s="240" t="s">
        <v>231</v>
      </c>
      <c r="AU328" s="240" t="s">
        <v>89</v>
      </c>
      <c r="AV328" s="15" t="s">
        <v>21</v>
      </c>
      <c r="AW328" s="15" t="s">
        <v>40</v>
      </c>
      <c r="AX328" s="15" t="s">
        <v>80</v>
      </c>
      <c r="AY328" s="240" t="s">
        <v>142</v>
      </c>
    </row>
    <row r="329" spans="1:65" s="13" customFormat="1" ht="11.25">
      <c r="B329" s="194"/>
      <c r="C329" s="195"/>
      <c r="D329" s="196" t="s">
        <v>231</v>
      </c>
      <c r="E329" s="197" t="s">
        <v>35</v>
      </c>
      <c r="F329" s="198" t="s">
        <v>1118</v>
      </c>
      <c r="G329" s="195"/>
      <c r="H329" s="199">
        <v>78.37</v>
      </c>
      <c r="I329" s="200"/>
      <c r="J329" s="195"/>
      <c r="K329" s="195"/>
      <c r="L329" s="201"/>
      <c r="M329" s="202"/>
      <c r="N329" s="203"/>
      <c r="O329" s="203"/>
      <c r="P329" s="203"/>
      <c r="Q329" s="203"/>
      <c r="R329" s="203"/>
      <c r="S329" s="203"/>
      <c r="T329" s="204"/>
      <c r="AT329" s="205" t="s">
        <v>231</v>
      </c>
      <c r="AU329" s="205" t="s">
        <v>89</v>
      </c>
      <c r="AV329" s="13" t="s">
        <v>89</v>
      </c>
      <c r="AW329" s="13" t="s">
        <v>40</v>
      </c>
      <c r="AX329" s="13" t="s">
        <v>80</v>
      </c>
      <c r="AY329" s="205" t="s">
        <v>142</v>
      </c>
    </row>
    <row r="330" spans="1:65" s="15" customFormat="1" ht="11.25">
      <c r="B330" s="231"/>
      <c r="C330" s="232"/>
      <c r="D330" s="196" t="s">
        <v>231</v>
      </c>
      <c r="E330" s="233" t="s">
        <v>35</v>
      </c>
      <c r="F330" s="234" t="s">
        <v>796</v>
      </c>
      <c r="G330" s="232"/>
      <c r="H330" s="233" t="s">
        <v>35</v>
      </c>
      <c r="I330" s="235"/>
      <c r="J330" s="232"/>
      <c r="K330" s="232"/>
      <c r="L330" s="236"/>
      <c r="M330" s="237"/>
      <c r="N330" s="238"/>
      <c r="O330" s="238"/>
      <c r="P330" s="238"/>
      <c r="Q330" s="238"/>
      <c r="R330" s="238"/>
      <c r="S330" s="238"/>
      <c r="T330" s="239"/>
      <c r="AT330" s="240" t="s">
        <v>231</v>
      </c>
      <c r="AU330" s="240" t="s">
        <v>89</v>
      </c>
      <c r="AV330" s="15" t="s">
        <v>21</v>
      </c>
      <c r="AW330" s="15" t="s">
        <v>40</v>
      </c>
      <c r="AX330" s="15" t="s">
        <v>80</v>
      </c>
      <c r="AY330" s="240" t="s">
        <v>142</v>
      </c>
    </row>
    <row r="331" spans="1:65" s="13" customFormat="1" ht="11.25">
      <c r="B331" s="194"/>
      <c r="C331" s="195"/>
      <c r="D331" s="196" t="s">
        <v>231</v>
      </c>
      <c r="E331" s="197" t="s">
        <v>35</v>
      </c>
      <c r="F331" s="198" t="s">
        <v>1119</v>
      </c>
      <c r="G331" s="195"/>
      <c r="H331" s="199">
        <v>28.83</v>
      </c>
      <c r="I331" s="200"/>
      <c r="J331" s="195"/>
      <c r="K331" s="195"/>
      <c r="L331" s="201"/>
      <c r="M331" s="202"/>
      <c r="N331" s="203"/>
      <c r="O331" s="203"/>
      <c r="P331" s="203"/>
      <c r="Q331" s="203"/>
      <c r="R331" s="203"/>
      <c r="S331" s="203"/>
      <c r="T331" s="204"/>
      <c r="AT331" s="205" t="s">
        <v>231</v>
      </c>
      <c r="AU331" s="205" t="s">
        <v>89</v>
      </c>
      <c r="AV331" s="13" t="s">
        <v>89</v>
      </c>
      <c r="AW331" s="13" t="s">
        <v>40</v>
      </c>
      <c r="AX331" s="13" t="s">
        <v>80</v>
      </c>
      <c r="AY331" s="205" t="s">
        <v>142</v>
      </c>
    </row>
    <row r="332" spans="1:65" s="15" customFormat="1" ht="11.25">
      <c r="B332" s="231"/>
      <c r="C332" s="232"/>
      <c r="D332" s="196" t="s">
        <v>231</v>
      </c>
      <c r="E332" s="233" t="s">
        <v>35</v>
      </c>
      <c r="F332" s="234" t="s">
        <v>395</v>
      </c>
      <c r="G332" s="232"/>
      <c r="H332" s="233" t="s">
        <v>35</v>
      </c>
      <c r="I332" s="235"/>
      <c r="J332" s="232"/>
      <c r="K332" s="232"/>
      <c r="L332" s="236"/>
      <c r="M332" s="237"/>
      <c r="N332" s="238"/>
      <c r="O332" s="238"/>
      <c r="P332" s="238"/>
      <c r="Q332" s="238"/>
      <c r="R332" s="238"/>
      <c r="S332" s="238"/>
      <c r="T332" s="239"/>
      <c r="AT332" s="240" t="s">
        <v>231</v>
      </c>
      <c r="AU332" s="240" t="s">
        <v>89</v>
      </c>
      <c r="AV332" s="15" t="s">
        <v>21</v>
      </c>
      <c r="AW332" s="15" t="s">
        <v>40</v>
      </c>
      <c r="AX332" s="15" t="s">
        <v>80</v>
      </c>
      <c r="AY332" s="240" t="s">
        <v>142</v>
      </c>
    </row>
    <row r="333" spans="1:65" s="13" customFormat="1" ht="11.25">
      <c r="B333" s="194"/>
      <c r="C333" s="195"/>
      <c r="D333" s="196" t="s">
        <v>231</v>
      </c>
      <c r="E333" s="197" t="s">
        <v>35</v>
      </c>
      <c r="F333" s="198" t="s">
        <v>1120</v>
      </c>
      <c r="G333" s="195"/>
      <c r="H333" s="199">
        <v>41.79</v>
      </c>
      <c r="I333" s="200"/>
      <c r="J333" s="195"/>
      <c r="K333" s="195"/>
      <c r="L333" s="201"/>
      <c r="M333" s="202"/>
      <c r="N333" s="203"/>
      <c r="O333" s="203"/>
      <c r="P333" s="203"/>
      <c r="Q333" s="203"/>
      <c r="R333" s="203"/>
      <c r="S333" s="203"/>
      <c r="T333" s="204"/>
      <c r="AT333" s="205" t="s">
        <v>231</v>
      </c>
      <c r="AU333" s="205" t="s">
        <v>89</v>
      </c>
      <c r="AV333" s="13" t="s">
        <v>89</v>
      </c>
      <c r="AW333" s="13" t="s">
        <v>40</v>
      </c>
      <c r="AX333" s="13" t="s">
        <v>80</v>
      </c>
      <c r="AY333" s="205" t="s">
        <v>142</v>
      </c>
    </row>
    <row r="334" spans="1:65" s="14" customFormat="1" ht="11.25">
      <c r="B334" s="206"/>
      <c r="C334" s="207"/>
      <c r="D334" s="196" t="s">
        <v>231</v>
      </c>
      <c r="E334" s="208" t="s">
        <v>35</v>
      </c>
      <c r="F334" s="209" t="s">
        <v>233</v>
      </c>
      <c r="G334" s="207"/>
      <c r="H334" s="210">
        <v>148.99</v>
      </c>
      <c r="I334" s="211"/>
      <c r="J334" s="207"/>
      <c r="K334" s="207"/>
      <c r="L334" s="212"/>
      <c r="M334" s="213"/>
      <c r="N334" s="214"/>
      <c r="O334" s="214"/>
      <c r="P334" s="214"/>
      <c r="Q334" s="214"/>
      <c r="R334" s="214"/>
      <c r="S334" s="214"/>
      <c r="T334" s="215"/>
      <c r="AT334" s="216" t="s">
        <v>231</v>
      </c>
      <c r="AU334" s="216" t="s">
        <v>89</v>
      </c>
      <c r="AV334" s="14" t="s">
        <v>161</v>
      </c>
      <c r="AW334" s="14" t="s">
        <v>40</v>
      </c>
      <c r="AX334" s="14" t="s">
        <v>21</v>
      </c>
      <c r="AY334" s="216" t="s">
        <v>142</v>
      </c>
    </row>
    <row r="335" spans="1:65" s="2" customFormat="1" ht="14.45" customHeight="1">
      <c r="A335" s="36"/>
      <c r="B335" s="37"/>
      <c r="C335" s="221" t="s">
        <v>715</v>
      </c>
      <c r="D335" s="221" t="s">
        <v>240</v>
      </c>
      <c r="E335" s="222" t="s">
        <v>1121</v>
      </c>
      <c r="F335" s="223" t="s">
        <v>1122</v>
      </c>
      <c r="G335" s="224" t="s">
        <v>256</v>
      </c>
      <c r="H335" s="225">
        <v>180.51900000000001</v>
      </c>
      <c r="I335" s="226"/>
      <c r="J335" s="227">
        <f>ROUND(I335*H335,2)</f>
        <v>0</v>
      </c>
      <c r="K335" s="223" t="s">
        <v>149</v>
      </c>
      <c r="L335" s="228"/>
      <c r="M335" s="229" t="s">
        <v>35</v>
      </c>
      <c r="N335" s="230" t="s">
        <v>51</v>
      </c>
      <c r="O335" s="66"/>
      <c r="P335" s="185">
        <f>O335*H335</f>
        <v>0</v>
      </c>
      <c r="Q335" s="185">
        <v>1.7999999999999999E-2</v>
      </c>
      <c r="R335" s="185">
        <f>Q335*H335</f>
        <v>3.249342</v>
      </c>
      <c r="S335" s="185">
        <v>0</v>
      </c>
      <c r="T335" s="186">
        <f>S335*H335</f>
        <v>0</v>
      </c>
      <c r="U335" s="36"/>
      <c r="V335" s="36"/>
      <c r="W335" s="36"/>
      <c r="X335" s="36"/>
      <c r="Y335" s="36"/>
      <c r="Z335" s="36"/>
      <c r="AA335" s="36"/>
      <c r="AB335" s="36"/>
      <c r="AC335" s="36"/>
      <c r="AD335" s="36"/>
      <c r="AE335" s="36"/>
      <c r="AR335" s="187" t="s">
        <v>386</v>
      </c>
      <c r="AT335" s="187" t="s">
        <v>240</v>
      </c>
      <c r="AU335" s="187" t="s">
        <v>89</v>
      </c>
      <c r="AY335" s="18" t="s">
        <v>142</v>
      </c>
      <c r="BE335" s="188">
        <f>IF(N335="základní",J335,0)</f>
        <v>0</v>
      </c>
      <c r="BF335" s="188">
        <f>IF(N335="snížená",J335,0)</f>
        <v>0</v>
      </c>
      <c r="BG335" s="188">
        <f>IF(N335="zákl. přenesená",J335,0)</f>
        <v>0</v>
      </c>
      <c r="BH335" s="188">
        <f>IF(N335="sníž. přenesená",J335,0)</f>
        <v>0</v>
      </c>
      <c r="BI335" s="188">
        <f>IF(N335="nulová",J335,0)</f>
        <v>0</v>
      </c>
      <c r="BJ335" s="18" t="s">
        <v>21</v>
      </c>
      <c r="BK335" s="188">
        <f>ROUND(I335*H335,2)</f>
        <v>0</v>
      </c>
      <c r="BL335" s="18" t="s">
        <v>307</v>
      </c>
      <c r="BM335" s="187" t="s">
        <v>1123</v>
      </c>
    </row>
    <row r="336" spans="1:65" s="13" customFormat="1" ht="11.25">
      <c r="B336" s="194"/>
      <c r="C336" s="195"/>
      <c r="D336" s="196" t="s">
        <v>231</v>
      </c>
      <c r="E336" s="197" t="s">
        <v>35</v>
      </c>
      <c r="F336" s="198" t="s">
        <v>1124</v>
      </c>
      <c r="G336" s="195"/>
      <c r="H336" s="199">
        <v>171.339</v>
      </c>
      <c r="I336" s="200"/>
      <c r="J336" s="195"/>
      <c r="K336" s="195"/>
      <c r="L336" s="201"/>
      <c r="M336" s="202"/>
      <c r="N336" s="203"/>
      <c r="O336" s="203"/>
      <c r="P336" s="203"/>
      <c r="Q336" s="203"/>
      <c r="R336" s="203"/>
      <c r="S336" s="203"/>
      <c r="T336" s="204"/>
      <c r="AT336" s="205" t="s">
        <v>231</v>
      </c>
      <c r="AU336" s="205" t="s">
        <v>89</v>
      </c>
      <c r="AV336" s="13" t="s">
        <v>89</v>
      </c>
      <c r="AW336" s="13" t="s">
        <v>40</v>
      </c>
      <c r="AX336" s="13" t="s">
        <v>80</v>
      </c>
      <c r="AY336" s="205" t="s">
        <v>142</v>
      </c>
    </row>
    <row r="337" spans="1:65" s="15" customFormat="1" ht="11.25">
      <c r="B337" s="231"/>
      <c r="C337" s="232"/>
      <c r="D337" s="196" t="s">
        <v>231</v>
      </c>
      <c r="E337" s="233" t="s">
        <v>35</v>
      </c>
      <c r="F337" s="234" t="s">
        <v>1125</v>
      </c>
      <c r="G337" s="232"/>
      <c r="H337" s="233" t="s">
        <v>35</v>
      </c>
      <c r="I337" s="235"/>
      <c r="J337" s="232"/>
      <c r="K337" s="232"/>
      <c r="L337" s="236"/>
      <c r="M337" s="237"/>
      <c r="N337" s="238"/>
      <c r="O337" s="238"/>
      <c r="P337" s="238"/>
      <c r="Q337" s="238"/>
      <c r="R337" s="238"/>
      <c r="S337" s="238"/>
      <c r="T337" s="239"/>
      <c r="AT337" s="240" t="s">
        <v>231</v>
      </c>
      <c r="AU337" s="240" t="s">
        <v>89</v>
      </c>
      <c r="AV337" s="15" t="s">
        <v>21</v>
      </c>
      <c r="AW337" s="15" t="s">
        <v>40</v>
      </c>
      <c r="AX337" s="15" t="s">
        <v>80</v>
      </c>
      <c r="AY337" s="240" t="s">
        <v>142</v>
      </c>
    </row>
    <row r="338" spans="1:65" s="13" customFormat="1" ht="11.25">
      <c r="B338" s="194"/>
      <c r="C338" s="195"/>
      <c r="D338" s="196" t="s">
        <v>231</v>
      </c>
      <c r="E338" s="197" t="s">
        <v>35</v>
      </c>
      <c r="F338" s="198" t="s">
        <v>1126</v>
      </c>
      <c r="G338" s="195"/>
      <c r="H338" s="199">
        <v>9.18</v>
      </c>
      <c r="I338" s="200"/>
      <c r="J338" s="195"/>
      <c r="K338" s="195"/>
      <c r="L338" s="201"/>
      <c r="M338" s="202"/>
      <c r="N338" s="203"/>
      <c r="O338" s="203"/>
      <c r="P338" s="203"/>
      <c r="Q338" s="203"/>
      <c r="R338" s="203"/>
      <c r="S338" s="203"/>
      <c r="T338" s="204"/>
      <c r="AT338" s="205" t="s">
        <v>231</v>
      </c>
      <c r="AU338" s="205" t="s">
        <v>89</v>
      </c>
      <c r="AV338" s="13" t="s">
        <v>89</v>
      </c>
      <c r="AW338" s="13" t="s">
        <v>40</v>
      </c>
      <c r="AX338" s="13" t="s">
        <v>80</v>
      </c>
      <c r="AY338" s="205" t="s">
        <v>142</v>
      </c>
    </row>
    <row r="339" spans="1:65" s="14" customFormat="1" ht="11.25">
      <c r="B339" s="206"/>
      <c r="C339" s="207"/>
      <c r="D339" s="196" t="s">
        <v>231</v>
      </c>
      <c r="E339" s="208" t="s">
        <v>35</v>
      </c>
      <c r="F339" s="209" t="s">
        <v>233</v>
      </c>
      <c r="G339" s="207"/>
      <c r="H339" s="210">
        <v>180.51900000000001</v>
      </c>
      <c r="I339" s="211"/>
      <c r="J339" s="207"/>
      <c r="K339" s="207"/>
      <c r="L339" s="212"/>
      <c r="M339" s="213"/>
      <c r="N339" s="214"/>
      <c r="O339" s="214"/>
      <c r="P339" s="214"/>
      <c r="Q339" s="214"/>
      <c r="R339" s="214"/>
      <c r="S339" s="214"/>
      <c r="T339" s="215"/>
      <c r="AT339" s="216" t="s">
        <v>231</v>
      </c>
      <c r="AU339" s="216" t="s">
        <v>89</v>
      </c>
      <c r="AV339" s="14" t="s">
        <v>161</v>
      </c>
      <c r="AW339" s="14" t="s">
        <v>40</v>
      </c>
      <c r="AX339" s="14" t="s">
        <v>21</v>
      </c>
      <c r="AY339" s="216" t="s">
        <v>142</v>
      </c>
    </row>
    <row r="340" spans="1:65" s="2" customFormat="1" ht="14.45" customHeight="1">
      <c r="A340" s="36"/>
      <c r="B340" s="37"/>
      <c r="C340" s="221" t="s">
        <v>720</v>
      </c>
      <c r="D340" s="221" t="s">
        <v>240</v>
      </c>
      <c r="E340" s="222" t="s">
        <v>1127</v>
      </c>
      <c r="F340" s="223" t="s">
        <v>1128</v>
      </c>
      <c r="G340" s="224" t="s">
        <v>177</v>
      </c>
      <c r="H340" s="225">
        <v>234.6</v>
      </c>
      <c r="I340" s="226"/>
      <c r="J340" s="227">
        <f>ROUND(I340*H340,2)</f>
        <v>0</v>
      </c>
      <c r="K340" s="223" t="s">
        <v>149</v>
      </c>
      <c r="L340" s="228"/>
      <c r="M340" s="229" t="s">
        <v>35</v>
      </c>
      <c r="N340" s="230" t="s">
        <v>51</v>
      </c>
      <c r="O340" s="66"/>
      <c r="P340" s="185">
        <f>O340*H340</f>
        <v>0</v>
      </c>
      <c r="Q340" s="185">
        <v>1.1999999999999999E-3</v>
      </c>
      <c r="R340" s="185">
        <f>Q340*H340</f>
        <v>0.28151999999999999</v>
      </c>
      <c r="S340" s="185">
        <v>0</v>
      </c>
      <c r="T340" s="186">
        <f>S340*H340</f>
        <v>0</v>
      </c>
      <c r="U340" s="36"/>
      <c r="V340" s="36"/>
      <c r="W340" s="36"/>
      <c r="X340" s="36"/>
      <c r="Y340" s="36"/>
      <c r="Z340" s="36"/>
      <c r="AA340" s="36"/>
      <c r="AB340" s="36"/>
      <c r="AC340" s="36"/>
      <c r="AD340" s="36"/>
      <c r="AE340" s="36"/>
      <c r="AR340" s="187" t="s">
        <v>386</v>
      </c>
      <c r="AT340" s="187" t="s">
        <v>240</v>
      </c>
      <c r="AU340" s="187" t="s">
        <v>89</v>
      </c>
      <c r="AY340" s="18" t="s">
        <v>142</v>
      </c>
      <c r="BE340" s="188">
        <f>IF(N340="základní",J340,0)</f>
        <v>0</v>
      </c>
      <c r="BF340" s="188">
        <f>IF(N340="snížená",J340,0)</f>
        <v>0</v>
      </c>
      <c r="BG340" s="188">
        <f>IF(N340="zákl. přenesená",J340,0)</f>
        <v>0</v>
      </c>
      <c r="BH340" s="188">
        <f>IF(N340="sníž. přenesená",J340,0)</f>
        <v>0</v>
      </c>
      <c r="BI340" s="188">
        <f>IF(N340="nulová",J340,0)</f>
        <v>0</v>
      </c>
      <c r="BJ340" s="18" t="s">
        <v>21</v>
      </c>
      <c r="BK340" s="188">
        <f>ROUND(I340*H340,2)</f>
        <v>0</v>
      </c>
      <c r="BL340" s="18" t="s">
        <v>307</v>
      </c>
      <c r="BM340" s="187" t="s">
        <v>1129</v>
      </c>
    </row>
    <row r="341" spans="1:65" s="13" customFormat="1" ht="11.25">
      <c r="B341" s="194"/>
      <c r="C341" s="195"/>
      <c r="D341" s="196" t="s">
        <v>231</v>
      </c>
      <c r="E341" s="197" t="s">
        <v>35</v>
      </c>
      <c r="F341" s="198" t="s">
        <v>1130</v>
      </c>
      <c r="G341" s="195"/>
      <c r="H341" s="199">
        <v>230</v>
      </c>
      <c r="I341" s="200"/>
      <c r="J341" s="195"/>
      <c r="K341" s="195"/>
      <c r="L341" s="201"/>
      <c r="M341" s="202"/>
      <c r="N341" s="203"/>
      <c r="O341" s="203"/>
      <c r="P341" s="203"/>
      <c r="Q341" s="203"/>
      <c r="R341" s="203"/>
      <c r="S341" s="203"/>
      <c r="T341" s="204"/>
      <c r="AT341" s="205" t="s">
        <v>231</v>
      </c>
      <c r="AU341" s="205" t="s">
        <v>89</v>
      </c>
      <c r="AV341" s="13" t="s">
        <v>89</v>
      </c>
      <c r="AW341" s="13" t="s">
        <v>40</v>
      </c>
      <c r="AX341" s="13" t="s">
        <v>21</v>
      </c>
      <c r="AY341" s="205" t="s">
        <v>142</v>
      </c>
    </row>
    <row r="342" spans="1:65" s="13" customFormat="1" ht="11.25">
      <c r="B342" s="194"/>
      <c r="C342" s="195"/>
      <c r="D342" s="196" t="s">
        <v>231</v>
      </c>
      <c r="E342" s="195"/>
      <c r="F342" s="198" t="s">
        <v>1131</v>
      </c>
      <c r="G342" s="195"/>
      <c r="H342" s="199">
        <v>234.6</v>
      </c>
      <c r="I342" s="200"/>
      <c r="J342" s="195"/>
      <c r="K342" s="195"/>
      <c r="L342" s="201"/>
      <c r="M342" s="202"/>
      <c r="N342" s="203"/>
      <c r="O342" s="203"/>
      <c r="P342" s="203"/>
      <c r="Q342" s="203"/>
      <c r="R342" s="203"/>
      <c r="S342" s="203"/>
      <c r="T342" s="204"/>
      <c r="AT342" s="205" t="s">
        <v>231</v>
      </c>
      <c r="AU342" s="205" t="s">
        <v>89</v>
      </c>
      <c r="AV342" s="13" t="s">
        <v>89</v>
      </c>
      <c r="AW342" s="13" t="s">
        <v>4</v>
      </c>
      <c r="AX342" s="13" t="s">
        <v>21</v>
      </c>
      <c r="AY342" s="205" t="s">
        <v>142</v>
      </c>
    </row>
    <row r="343" spans="1:65" s="2" customFormat="1" ht="14.45" customHeight="1">
      <c r="A343" s="36"/>
      <c r="B343" s="37"/>
      <c r="C343" s="176" t="s">
        <v>726</v>
      </c>
      <c r="D343" s="176" t="s">
        <v>145</v>
      </c>
      <c r="E343" s="177" t="s">
        <v>1132</v>
      </c>
      <c r="F343" s="178" t="s">
        <v>1133</v>
      </c>
      <c r="G343" s="179" t="s">
        <v>256</v>
      </c>
      <c r="H343" s="180">
        <v>31.84</v>
      </c>
      <c r="I343" s="181"/>
      <c r="J343" s="182">
        <f>ROUND(I343*H343,2)</f>
        <v>0</v>
      </c>
      <c r="K343" s="178" t="s">
        <v>149</v>
      </c>
      <c r="L343" s="41"/>
      <c r="M343" s="183" t="s">
        <v>35</v>
      </c>
      <c r="N343" s="184" t="s">
        <v>51</v>
      </c>
      <c r="O343" s="66"/>
      <c r="P343" s="185">
        <f>O343*H343</f>
        <v>0</v>
      </c>
      <c r="Q343" s="185">
        <v>0</v>
      </c>
      <c r="R343" s="185">
        <f>Q343*H343</f>
        <v>0</v>
      </c>
      <c r="S343" s="185">
        <v>0</v>
      </c>
      <c r="T343" s="186">
        <f>S343*H343</f>
        <v>0</v>
      </c>
      <c r="U343" s="36"/>
      <c r="V343" s="36"/>
      <c r="W343" s="36"/>
      <c r="X343" s="36"/>
      <c r="Y343" s="36"/>
      <c r="Z343" s="36"/>
      <c r="AA343" s="36"/>
      <c r="AB343" s="36"/>
      <c r="AC343" s="36"/>
      <c r="AD343" s="36"/>
      <c r="AE343" s="36"/>
      <c r="AR343" s="187" t="s">
        <v>307</v>
      </c>
      <c r="AT343" s="187" t="s">
        <v>145</v>
      </c>
      <c r="AU343" s="187" t="s">
        <v>89</v>
      </c>
      <c r="AY343" s="18" t="s">
        <v>142</v>
      </c>
      <c r="BE343" s="188">
        <f>IF(N343="základní",J343,0)</f>
        <v>0</v>
      </c>
      <c r="BF343" s="188">
        <f>IF(N343="snížená",J343,0)</f>
        <v>0</v>
      </c>
      <c r="BG343" s="188">
        <f>IF(N343="zákl. přenesená",J343,0)</f>
        <v>0</v>
      </c>
      <c r="BH343" s="188">
        <f>IF(N343="sníž. přenesená",J343,0)</f>
        <v>0</v>
      </c>
      <c r="BI343" s="188">
        <f>IF(N343="nulová",J343,0)</f>
        <v>0</v>
      </c>
      <c r="BJ343" s="18" t="s">
        <v>21</v>
      </c>
      <c r="BK343" s="188">
        <f>ROUND(I343*H343,2)</f>
        <v>0</v>
      </c>
      <c r="BL343" s="18" t="s">
        <v>307</v>
      </c>
      <c r="BM343" s="187" t="s">
        <v>1134</v>
      </c>
    </row>
    <row r="344" spans="1:65" s="13" customFormat="1" ht="11.25">
      <c r="B344" s="194"/>
      <c r="C344" s="195"/>
      <c r="D344" s="196" t="s">
        <v>231</v>
      </c>
      <c r="E344" s="197" t="s">
        <v>35</v>
      </c>
      <c r="F344" s="198" t="s">
        <v>1135</v>
      </c>
      <c r="G344" s="195"/>
      <c r="H344" s="199">
        <v>31.84</v>
      </c>
      <c r="I344" s="200"/>
      <c r="J344" s="195"/>
      <c r="K344" s="195"/>
      <c r="L344" s="201"/>
      <c r="M344" s="202"/>
      <c r="N344" s="203"/>
      <c r="O344" s="203"/>
      <c r="P344" s="203"/>
      <c r="Q344" s="203"/>
      <c r="R344" s="203"/>
      <c r="S344" s="203"/>
      <c r="T344" s="204"/>
      <c r="AT344" s="205" t="s">
        <v>231</v>
      </c>
      <c r="AU344" s="205" t="s">
        <v>89</v>
      </c>
      <c r="AV344" s="13" t="s">
        <v>89</v>
      </c>
      <c r="AW344" s="13" t="s">
        <v>40</v>
      </c>
      <c r="AX344" s="13" t="s">
        <v>80</v>
      </c>
      <c r="AY344" s="205" t="s">
        <v>142</v>
      </c>
    </row>
    <row r="345" spans="1:65" s="14" customFormat="1" ht="11.25">
      <c r="B345" s="206"/>
      <c r="C345" s="207"/>
      <c r="D345" s="196" t="s">
        <v>231</v>
      </c>
      <c r="E345" s="208" t="s">
        <v>35</v>
      </c>
      <c r="F345" s="209" t="s">
        <v>233</v>
      </c>
      <c r="G345" s="207"/>
      <c r="H345" s="210">
        <v>31.84</v>
      </c>
      <c r="I345" s="211"/>
      <c r="J345" s="207"/>
      <c r="K345" s="207"/>
      <c r="L345" s="212"/>
      <c r="M345" s="213"/>
      <c r="N345" s="214"/>
      <c r="O345" s="214"/>
      <c r="P345" s="214"/>
      <c r="Q345" s="214"/>
      <c r="R345" s="214"/>
      <c r="S345" s="214"/>
      <c r="T345" s="215"/>
      <c r="AT345" s="216" t="s">
        <v>231</v>
      </c>
      <c r="AU345" s="216" t="s">
        <v>89</v>
      </c>
      <c r="AV345" s="14" t="s">
        <v>161</v>
      </c>
      <c r="AW345" s="14" t="s">
        <v>40</v>
      </c>
      <c r="AX345" s="14" t="s">
        <v>21</v>
      </c>
      <c r="AY345" s="216" t="s">
        <v>142</v>
      </c>
    </row>
    <row r="346" spans="1:65" s="2" customFormat="1" ht="14.45" customHeight="1">
      <c r="A346" s="36"/>
      <c r="B346" s="37"/>
      <c r="C346" s="176" t="s">
        <v>730</v>
      </c>
      <c r="D346" s="176" t="s">
        <v>145</v>
      </c>
      <c r="E346" s="177" t="s">
        <v>1136</v>
      </c>
      <c r="F346" s="178" t="s">
        <v>1137</v>
      </c>
      <c r="G346" s="179" t="s">
        <v>256</v>
      </c>
      <c r="H346" s="180">
        <v>31.84</v>
      </c>
      <c r="I346" s="181"/>
      <c r="J346" s="182">
        <f>ROUND(I346*H346,2)</f>
        <v>0</v>
      </c>
      <c r="K346" s="178" t="s">
        <v>149</v>
      </c>
      <c r="L346" s="41"/>
      <c r="M346" s="183" t="s">
        <v>35</v>
      </c>
      <c r="N346" s="184" t="s">
        <v>51</v>
      </c>
      <c r="O346" s="66"/>
      <c r="P346" s="185">
        <f>O346*H346</f>
        <v>0</v>
      </c>
      <c r="Q346" s="185">
        <v>0</v>
      </c>
      <c r="R346" s="185">
        <f>Q346*H346</f>
        <v>0</v>
      </c>
      <c r="S346" s="185">
        <v>0</v>
      </c>
      <c r="T346" s="186">
        <f>S346*H346</f>
        <v>0</v>
      </c>
      <c r="U346" s="36"/>
      <c r="V346" s="36"/>
      <c r="W346" s="36"/>
      <c r="X346" s="36"/>
      <c r="Y346" s="36"/>
      <c r="Z346" s="36"/>
      <c r="AA346" s="36"/>
      <c r="AB346" s="36"/>
      <c r="AC346" s="36"/>
      <c r="AD346" s="36"/>
      <c r="AE346" s="36"/>
      <c r="AR346" s="187" t="s">
        <v>307</v>
      </c>
      <c r="AT346" s="187" t="s">
        <v>145</v>
      </c>
      <c r="AU346" s="187" t="s">
        <v>89</v>
      </c>
      <c r="AY346" s="18" t="s">
        <v>142</v>
      </c>
      <c r="BE346" s="188">
        <f>IF(N346="základní",J346,0)</f>
        <v>0</v>
      </c>
      <c r="BF346" s="188">
        <f>IF(N346="snížená",J346,0)</f>
        <v>0</v>
      </c>
      <c r="BG346" s="188">
        <f>IF(N346="zákl. přenesená",J346,0)</f>
        <v>0</v>
      </c>
      <c r="BH346" s="188">
        <f>IF(N346="sníž. přenesená",J346,0)</f>
        <v>0</v>
      </c>
      <c r="BI346" s="188">
        <f>IF(N346="nulová",J346,0)</f>
        <v>0</v>
      </c>
      <c r="BJ346" s="18" t="s">
        <v>21</v>
      </c>
      <c r="BK346" s="188">
        <f>ROUND(I346*H346,2)</f>
        <v>0</v>
      </c>
      <c r="BL346" s="18" t="s">
        <v>307</v>
      </c>
      <c r="BM346" s="187" t="s">
        <v>1138</v>
      </c>
    </row>
    <row r="347" spans="1:65" s="2" customFormat="1" ht="14.45" customHeight="1">
      <c r="A347" s="36"/>
      <c r="B347" s="37"/>
      <c r="C347" s="176" t="s">
        <v>734</v>
      </c>
      <c r="D347" s="176" t="s">
        <v>145</v>
      </c>
      <c r="E347" s="177" t="s">
        <v>1139</v>
      </c>
      <c r="F347" s="178" t="s">
        <v>1140</v>
      </c>
      <c r="G347" s="179" t="s">
        <v>256</v>
      </c>
      <c r="H347" s="180">
        <v>148.99</v>
      </c>
      <c r="I347" s="181"/>
      <c r="J347" s="182">
        <f>ROUND(I347*H347,2)</f>
        <v>0</v>
      </c>
      <c r="K347" s="178" t="s">
        <v>149</v>
      </c>
      <c r="L347" s="41"/>
      <c r="M347" s="183" t="s">
        <v>35</v>
      </c>
      <c r="N347" s="184" t="s">
        <v>51</v>
      </c>
      <c r="O347" s="66"/>
      <c r="P347" s="185">
        <f>O347*H347</f>
        <v>0</v>
      </c>
      <c r="Q347" s="185">
        <v>0</v>
      </c>
      <c r="R347" s="185">
        <f>Q347*H347</f>
        <v>0</v>
      </c>
      <c r="S347" s="185">
        <v>0</v>
      </c>
      <c r="T347" s="186">
        <f>S347*H347</f>
        <v>0</v>
      </c>
      <c r="U347" s="36"/>
      <c r="V347" s="36"/>
      <c r="W347" s="36"/>
      <c r="X347" s="36"/>
      <c r="Y347" s="36"/>
      <c r="Z347" s="36"/>
      <c r="AA347" s="36"/>
      <c r="AB347" s="36"/>
      <c r="AC347" s="36"/>
      <c r="AD347" s="36"/>
      <c r="AE347" s="36"/>
      <c r="AR347" s="187" t="s">
        <v>307</v>
      </c>
      <c r="AT347" s="187" t="s">
        <v>145</v>
      </c>
      <c r="AU347" s="187" t="s">
        <v>89</v>
      </c>
      <c r="AY347" s="18" t="s">
        <v>142</v>
      </c>
      <c r="BE347" s="188">
        <f>IF(N347="základní",J347,0)</f>
        <v>0</v>
      </c>
      <c r="BF347" s="188">
        <f>IF(N347="snížená",J347,0)</f>
        <v>0</v>
      </c>
      <c r="BG347" s="188">
        <f>IF(N347="zákl. přenesená",J347,0)</f>
        <v>0</v>
      </c>
      <c r="BH347" s="188">
        <f>IF(N347="sníž. přenesená",J347,0)</f>
        <v>0</v>
      </c>
      <c r="BI347" s="188">
        <f>IF(N347="nulová",J347,0)</f>
        <v>0</v>
      </c>
      <c r="BJ347" s="18" t="s">
        <v>21</v>
      </c>
      <c r="BK347" s="188">
        <f>ROUND(I347*H347,2)</f>
        <v>0</v>
      </c>
      <c r="BL347" s="18" t="s">
        <v>307</v>
      </c>
      <c r="BM347" s="187" t="s">
        <v>1141</v>
      </c>
    </row>
    <row r="348" spans="1:65" s="2" customFormat="1" ht="14.45" customHeight="1">
      <c r="A348" s="36"/>
      <c r="B348" s="37"/>
      <c r="C348" s="176" t="s">
        <v>739</v>
      </c>
      <c r="D348" s="176" t="s">
        <v>145</v>
      </c>
      <c r="E348" s="177" t="s">
        <v>1142</v>
      </c>
      <c r="F348" s="178" t="s">
        <v>1143</v>
      </c>
      <c r="G348" s="179" t="s">
        <v>256</v>
      </c>
      <c r="H348" s="180">
        <v>148.99</v>
      </c>
      <c r="I348" s="181"/>
      <c r="J348" s="182">
        <f>ROUND(I348*H348,2)</f>
        <v>0</v>
      </c>
      <c r="K348" s="178" t="s">
        <v>149</v>
      </c>
      <c r="L348" s="41"/>
      <c r="M348" s="183" t="s">
        <v>35</v>
      </c>
      <c r="N348" s="184" t="s">
        <v>51</v>
      </c>
      <c r="O348" s="66"/>
      <c r="P348" s="185">
        <f>O348*H348</f>
        <v>0</v>
      </c>
      <c r="Q348" s="185">
        <v>0</v>
      </c>
      <c r="R348" s="185">
        <f>Q348*H348</f>
        <v>0</v>
      </c>
      <c r="S348" s="185">
        <v>0</v>
      </c>
      <c r="T348" s="186">
        <f>S348*H348</f>
        <v>0</v>
      </c>
      <c r="U348" s="36"/>
      <c r="V348" s="36"/>
      <c r="W348" s="36"/>
      <c r="X348" s="36"/>
      <c r="Y348" s="36"/>
      <c r="Z348" s="36"/>
      <c r="AA348" s="36"/>
      <c r="AB348" s="36"/>
      <c r="AC348" s="36"/>
      <c r="AD348" s="36"/>
      <c r="AE348" s="36"/>
      <c r="AR348" s="187" t="s">
        <v>307</v>
      </c>
      <c r="AT348" s="187" t="s">
        <v>145</v>
      </c>
      <c r="AU348" s="187" t="s">
        <v>89</v>
      </c>
      <c r="AY348" s="18" t="s">
        <v>142</v>
      </c>
      <c r="BE348" s="188">
        <f>IF(N348="základní",J348,0)</f>
        <v>0</v>
      </c>
      <c r="BF348" s="188">
        <f>IF(N348="snížená",J348,0)</f>
        <v>0</v>
      </c>
      <c r="BG348" s="188">
        <f>IF(N348="zákl. přenesená",J348,0)</f>
        <v>0</v>
      </c>
      <c r="BH348" s="188">
        <f>IF(N348="sníž. přenesená",J348,0)</f>
        <v>0</v>
      </c>
      <c r="BI348" s="188">
        <f>IF(N348="nulová",J348,0)</f>
        <v>0</v>
      </c>
      <c r="BJ348" s="18" t="s">
        <v>21</v>
      </c>
      <c r="BK348" s="188">
        <f>ROUND(I348*H348,2)</f>
        <v>0</v>
      </c>
      <c r="BL348" s="18" t="s">
        <v>307</v>
      </c>
      <c r="BM348" s="187" t="s">
        <v>1144</v>
      </c>
    </row>
    <row r="349" spans="1:65" s="2" customFormat="1" ht="14.45" customHeight="1">
      <c r="A349" s="36"/>
      <c r="B349" s="37"/>
      <c r="C349" s="176" t="s">
        <v>743</v>
      </c>
      <c r="D349" s="176" t="s">
        <v>145</v>
      </c>
      <c r="E349" s="177" t="s">
        <v>1145</v>
      </c>
      <c r="F349" s="178" t="s">
        <v>1146</v>
      </c>
      <c r="G349" s="179" t="s">
        <v>256</v>
      </c>
      <c r="H349" s="180">
        <v>148.99</v>
      </c>
      <c r="I349" s="181"/>
      <c r="J349" s="182">
        <f>ROUND(I349*H349,2)</f>
        <v>0</v>
      </c>
      <c r="K349" s="178" t="s">
        <v>149</v>
      </c>
      <c r="L349" s="41"/>
      <c r="M349" s="183" t="s">
        <v>35</v>
      </c>
      <c r="N349" s="184" t="s">
        <v>51</v>
      </c>
      <c r="O349" s="66"/>
      <c r="P349" s="185">
        <f>O349*H349</f>
        <v>0</v>
      </c>
      <c r="Q349" s="185">
        <v>7.1500000000000001E-3</v>
      </c>
      <c r="R349" s="185">
        <f>Q349*H349</f>
        <v>1.0652785</v>
      </c>
      <c r="S349" s="185">
        <v>0</v>
      </c>
      <c r="T349" s="186">
        <f>S349*H349</f>
        <v>0</v>
      </c>
      <c r="U349" s="36"/>
      <c r="V349" s="36"/>
      <c r="W349" s="36"/>
      <c r="X349" s="36"/>
      <c r="Y349" s="36"/>
      <c r="Z349" s="36"/>
      <c r="AA349" s="36"/>
      <c r="AB349" s="36"/>
      <c r="AC349" s="36"/>
      <c r="AD349" s="36"/>
      <c r="AE349" s="36"/>
      <c r="AR349" s="187" t="s">
        <v>307</v>
      </c>
      <c r="AT349" s="187" t="s">
        <v>145</v>
      </c>
      <c r="AU349" s="187" t="s">
        <v>89</v>
      </c>
      <c r="AY349" s="18" t="s">
        <v>142</v>
      </c>
      <c r="BE349" s="188">
        <f>IF(N349="základní",J349,0)</f>
        <v>0</v>
      </c>
      <c r="BF349" s="188">
        <f>IF(N349="snížená",J349,0)</f>
        <v>0</v>
      </c>
      <c r="BG349" s="188">
        <f>IF(N349="zákl. přenesená",J349,0)</f>
        <v>0</v>
      </c>
      <c r="BH349" s="188">
        <f>IF(N349="sníž. přenesená",J349,0)</f>
        <v>0</v>
      </c>
      <c r="BI349" s="188">
        <f>IF(N349="nulová",J349,0)</f>
        <v>0</v>
      </c>
      <c r="BJ349" s="18" t="s">
        <v>21</v>
      </c>
      <c r="BK349" s="188">
        <f>ROUND(I349*H349,2)</f>
        <v>0</v>
      </c>
      <c r="BL349" s="18" t="s">
        <v>307</v>
      </c>
      <c r="BM349" s="187" t="s">
        <v>1147</v>
      </c>
    </row>
    <row r="350" spans="1:65" s="2" customFormat="1" ht="24.2" customHeight="1">
      <c r="A350" s="36"/>
      <c r="B350" s="37"/>
      <c r="C350" s="176" t="s">
        <v>749</v>
      </c>
      <c r="D350" s="176" t="s">
        <v>145</v>
      </c>
      <c r="E350" s="177" t="s">
        <v>1148</v>
      </c>
      <c r="F350" s="178" t="s">
        <v>1149</v>
      </c>
      <c r="G350" s="179" t="s">
        <v>236</v>
      </c>
      <c r="H350" s="180">
        <v>6.1950000000000003</v>
      </c>
      <c r="I350" s="181"/>
      <c r="J350" s="182">
        <f>ROUND(I350*H350,2)</f>
        <v>0</v>
      </c>
      <c r="K350" s="178" t="s">
        <v>149</v>
      </c>
      <c r="L350" s="41"/>
      <c r="M350" s="183" t="s">
        <v>35</v>
      </c>
      <c r="N350" s="184" t="s">
        <v>51</v>
      </c>
      <c r="O350" s="66"/>
      <c r="P350" s="185">
        <f>O350*H350</f>
        <v>0</v>
      </c>
      <c r="Q350" s="185">
        <v>0</v>
      </c>
      <c r="R350" s="185">
        <f>Q350*H350</f>
        <v>0</v>
      </c>
      <c r="S350" s="185">
        <v>0</v>
      </c>
      <c r="T350" s="186">
        <f>S350*H350</f>
        <v>0</v>
      </c>
      <c r="U350" s="36"/>
      <c r="V350" s="36"/>
      <c r="W350" s="36"/>
      <c r="X350" s="36"/>
      <c r="Y350" s="36"/>
      <c r="Z350" s="36"/>
      <c r="AA350" s="36"/>
      <c r="AB350" s="36"/>
      <c r="AC350" s="36"/>
      <c r="AD350" s="36"/>
      <c r="AE350" s="36"/>
      <c r="AR350" s="187" t="s">
        <v>307</v>
      </c>
      <c r="AT350" s="187" t="s">
        <v>145</v>
      </c>
      <c r="AU350" s="187" t="s">
        <v>89</v>
      </c>
      <c r="AY350" s="18" t="s">
        <v>142</v>
      </c>
      <c r="BE350" s="188">
        <f>IF(N350="základní",J350,0)</f>
        <v>0</v>
      </c>
      <c r="BF350" s="188">
        <f>IF(N350="snížená",J350,0)</f>
        <v>0</v>
      </c>
      <c r="BG350" s="188">
        <f>IF(N350="zákl. přenesená",J350,0)</f>
        <v>0</v>
      </c>
      <c r="BH350" s="188">
        <f>IF(N350="sníž. přenesená",J350,0)</f>
        <v>0</v>
      </c>
      <c r="BI350" s="188">
        <f>IF(N350="nulová",J350,0)</f>
        <v>0</v>
      </c>
      <c r="BJ350" s="18" t="s">
        <v>21</v>
      </c>
      <c r="BK350" s="188">
        <f>ROUND(I350*H350,2)</f>
        <v>0</v>
      </c>
      <c r="BL350" s="18" t="s">
        <v>307</v>
      </c>
      <c r="BM350" s="187" t="s">
        <v>1150</v>
      </c>
    </row>
    <row r="351" spans="1:65" s="2" customFormat="1" ht="78">
      <c r="A351" s="36"/>
      <c r="B351" s="37"/>
      <c r="C351" s="38"/>
      <c r="D351" s="196" t="s">
        <v>238</v>
      </c>
      <c r="E351" s="38"/>
      <c r="F351" s="217" t="s">
        <v>1151</v>
      </c>
      <c r="G351" s="38"/>
      <c r="H351" s="38"/>
      <c r="I351" s="218"/>
      <c r="J351" s="38"/>
      <c r="K351" s="38"/>
      <c r="L351" s="41"/>
      <c r="M351" s="219"/>
      <c r="N351" s="220"/>
      <c r="O351" s="66"/>
      <c r="P351" s="66"/>
      <c r="Q351" s="66"/>
      <c r="R351" s="66"/>
      <c r="S351" s="66"/>
      <c r="T351" s="67"/>
      <c r="U351" s="36"/>
      <c r="V351" s="36"/>
      <c r="W351" s="36"/>
      <c r="X351" s="36"/>
      <c r="Y351" s="36"/>
      <c r="Z351" s="36"/>
      <c r="AA351" s="36"/>
      <c r="AB351" s="36"/>
      <c r="AC351" s="36"/>
      <c r="AD351" s="36"/>
      <c r="AE351" s="36"/>
      <c r="AT351" s="18" t="s">
        <v>238</v>
      </c>
      <c r="AU351" s="18" t="s">
        <v>89</v>
      </c>
    </row>
    <row r="352" spans="1:65" s="12" customFormat="1" ht="22.9" customHeight="1">
      <c r="B352" s="160"/>
      <c r="C352" s="161"/>
      <c r="D352" s="162" t="s">
        <v>79</v>
      </c>
      <c r="E352" s="174" t="s">
        <v>1152</v>
      </c>
      <c r="F352" s="174" t="s">
        <v>1153</v>
      </c>
      <c r="G352" s="161"/>
      <c r="H352" s="161"/>
      <c r="I352" s="164"/>
      <c r="J352" s="175">
        <f>BK352</f>
        <v>0</v>
      </c>
      <c r="K352" s="161"/>
      <c r="L352" s="166"/>
      <c r="M352" s="167"/>
      <c r="N352" s="168"/>
      <c r="O352" s="168"/>
      <c r="P352" s="169">
        <f>SUM(P353:P385)</f>
        <v>0</v>
      </c>
      <c r="Q352" s="168"/>
      <c r="R352" s="169">
        <f>SUM(R353:R385)</f>
        <v>4.7416836</v>
      </c>
      <c r="S352" s="168"/>
      <c r="T352" s="170">
        <f>SUM(T353:T385)</f>
        <v>1.08</v>
      </c>
      <c r="AR352" s="171" t="s">
        <v>89</v>
      </c>
      <c r="AT352" s="172" t="s">
        <v>79</v>
      </c>
      <c r="AU352" s="172" t="s">
        <v>21</v>
      </c>
      <c r="AY352" s="171" t="s">
        <v>142</v>
      </c>
      <c r="BK352" s="173">
        <f>SUM(BK353:BK385)</f>
        <v>0</v>
      </c>
    </row>
    <row r="353" spans="1:65" s="2" customFormat="1" ht="14.45" customHeight="1">
      <c r="A353" s="36"/>
      <c r="B353" s="37"/>
      <c r="C353" s="176" t="s">
        <v>1154</v>
      </c>
      <c r="D353" s="176" t="s">
        <v>145</v>
      </c>
      <c r="E353" s="177" t="s">
        <v>1155</v>
      </c>
      <c r="F353" s="178" t="s">
        <v>1156</v>
      </c>
      <c r="G353" s="179" t="s">
        <v>256</v>
      </c>
      <c r="H353" s="180">
        <v>360.15</v>
      </c>
      <c r="I353" s="181"/>
      <c r="J353" s="182">
        <f>ROUND(I353*H353,2)</f>
        <v>0</v>
      </c>
      <c r="K353" s="178" t="s">
        <v>149</v>
      </c>
      <c r="L353" s="41"/>
      <c r="M353" s="183" t="s">
        <v>35</v>
      </c>
      <c r="N353" s="184" t="s">
        <v>51</v>
      </c>
      <c r="O353" s="66"/>
      <c r="P353" s="185">
        <f>O353*H353</f>
        <v>0</v>
      </c>
      <c r="Q353" s="185">
        <v>0</v>
      </c>
      <c r="R353" s="185">
        <f>Q353*H353</f>
        <v>0</v>
      </c>
      <c r="S353" s="185">
        <v>0</v>
      </c>
      <c r="T353" s="186">
        <f>S353*H353</f>
        <v>0</v>
      </c>
      <c r="U353" s="36"/>
      <c r="V353" s="36"/>
      <c r="W353" s="36"/>
      <c r="X353" s="36"/>
      <c r="Y353" s="36"/>
      <c r="Z353" s="36"/>
      <c r="AA353" s="36"/>
      <c r="AB353" s="36"/>
      <c r="AC353" s="36"/>
      <c r="AD353" s="36"/>
      <c r="AE353" s="36"/>
      <c r="AR353" s="187" t="s">
        <v>307</v>
      </c>
      <c r="AT353" s="187" t="s">
        <v>145</v>
      </c>
      <c r="AU353" s="187" t="s">
        <v>89</v>
      </c>
      <c r="AY353" s="18" t="s">
        <v>142</v>
      </c>
      <c r="BE353" s="188">
        <f>IF(N353="základní",J353,0)</f>
        <v>0</v>
      </c>
      <c r="BF353" s="188">
        <f>IF(N353="snížená",J353,0)</f>
        <v>0</v>
      </c>
      <c r="BG353" s="188">
        <f>IF(N353="zákl. přenesená",J353,0)</f>
        <v>0</v>
      </c>
      <c r="BH353" s="188">
        <f>IF(N353="sníž. přenesená",J353,0)</f>
        <v>0</v>
      </c>
      <c r="BI353" s="188">
        <f>IF(N353="nulová",J353,0)</f>
        <v>0</v>
      </c>
      <c r="BJ353" s="18" t="s">
        <v>21</v>
      </c>
      <c r="BK353" s="188">
        <f>ROUND(I353*H353,2)</f>
        <v>0</v>
      </c>
      <c r="BL353" s="18" t="s">
        <v>307</v>
      </c>
      <c r="BM353" s="187" t="s">
        <v>1157</v>
      </c>
    </row>
    <row r="354" spans="1:65" s="2" customFormat="1" ht="48.75">
      <c r="A354" s="36"/>
      <c r="B354" s="37"/>
      <c r="C354" s="38"/>
      <c r="D354" s="196" t="s">
        <v>238</v>
      </c>
      <c r="E354" s="38"/>
      <c r="F354" s="217" t="s">
        <v>1158</v>
      </c>
      <c r="G354" s="38"/>
      <c r="H354" s="38"/>
      <c r="I354" s="218"/>
      <c r="J354" s="38"/>
      <c r="K354" s="38"/>
      <c r="L354" s="41"/>
      <c r="M354" s="219"/>
      <c r="N354" s="220"/>
      <c r="O354" s="66"/>
      <c r="P354" s="66"/>
      <c r="Q354" s="66"/>
      <c r="R354" s="66"/>
      <c r="S354" s="66"/>
      <c r="T354" s="67"/>
      <c r="U354" s="36"/>
      <c r="V354" s="36"/>
      <c r="W354" s="36"/>
      <c r="X354" s="36"/>
      <c r="Y354" s="36"/>
      <c r="Z354" s="36"/>
      <c r="AA354" s="36"/>
      <c r="AB354" s="36"/>
      <c r="AC354" s="36"/>
      <c r="AD354" s="36"/>
      <c r="AE354" s="36"/>
      <c r="AT354" s="18" t="s">
        <v>238</v>
      </c>
      <c r="AU354" s="18" t="s">
        <v>89</v>
      </c>
    </row>
    <row r="355" spans="1:65" s="2" customFormat="1" ht="14.45" customHeight="1">
      <c r="A355" s="36"/>
      <c r="B355" s="37"/>
      <c r="C355" s="176" t="s">
        <v>1159</v>
      </c>
      <c r="D355" s="176" t="s">
        <v>145</v>
      </c>
      <c r="E355" s="177" t="s">
        <v>1160</v>
      </c>
      <c r="F355" s="178" t="s">
        <v>1161</v>
      </c>
      <c r="G355" s="179" t="s">
        <v>256</v>
      </c>
      <c r="H355" s="180">
        <v>360.15</v>
      </c>
      <c r="I355" s="181"/>
      <c r="J355" s="182">
        <f>ROUND(I355*H355,2)</f>
        <v>0</v>
      </c>
      <c r="K355" s="178" t="s">
        <v>149</v>
      </c>
      <c r="L355" s="41"/>
      <c r="M355" s="183" t="s">
        <v>35</v>
      </c>
      <c r="N355" s="184" t="s">
        <v>51</v>
      </c>
      <c r="O355" s="66"/>
      <c r="P355" s="185">
        <f>O355*H355</f>
        <v>0</v>
      </c>
      <c r="Q355" s="185">
        <v>3.0000000000000001E-5</v>
      </c>
      <c r="R355" s="185">
        <f>Q355*H355</f>
        <v>1.08045E-2</v>
      </c>
      <c r="S355" s="185">
        <v>0</v>
      </c>
      <c r="T355" s="186">
        <f>S355*H355</f>
        <v>0</v>
      </c>
      <c r="U355" s="36"/>
      <c r="V355" s="36"/>
      <c r="W355" s="36"/>
      <c r="X355" s="36"/>
      <c r="Y355" s="36"/>
      <c r="Z355" s="36"/>
      <c r="AA355" s="36"/>
      <c r="AB355" s="36"/>
      <c r="AC355" s="36"/>
      <c r="AD355" s="36"/>
      <c r="AE355" s="36"/>
      <c r="AR355" s="187" t="s">
        <v>307</v>
      </c>
      <c r="AT355" s="187" t="s">
        <v>145</v>
      </c>
      <c r="AU355" s="187" t="s">
        <v>89</v>
      </c>
      <c r="AY355" s="18" t="s">
        <v>142</v>
      </c>
      <c r="BE355" s="188">
        <f>IF(N355="základní",J355,0)</f>
        <v>0</v>
      </c>
      <c r="BF355" s="188">
        <f>IF(N355="snížená",J355,0)</f>
        <v>0</v>
      </c>
      <c r="BG355" s="188">
        <f>IF(N355="zákl. přenesená",J355,0)</f>
        <v>0</v>
      </c>
      <c r="BH355" s="188">
        <f>IF(N355="sníž. přenesená",J355,0)</f>
        <v>0</v>
      </c>
      <c r="BI355" s="188">
        <f>IF(N355="nulová",J355,0)</f>
        <v>0</v>
      </c>
      <c r="BJ355" s="18" t="s">
        <v>21</v>
      </c>
      <c r="BK355" s="188">
        <f>ROUND(I355*H355,2)</f>
        <v>0</v>
      </c>
      <c r="BL355" s="18" t="s">
        <v>307</v>
      </c>
      <c r="BM355" s="187" t="s">
        <v>1162</v>
      </c>
    </row>
    <row r="356" spans="1:65" s="2" customFormat="1" ht="48.75">
      <c r="A356" s="36"/>
      <c r="B356" s="37"/>
      <c r="C356" s="38"/>
      <c r="D356" s="196" t="s">
        <v>238</v>
      </c>
      <c r="E356" s="38"/>
      <c r="F356" s="217" t="s">
        <v>1158</v>
      </c>
      <c r="G356" s="38"/>
      <c r="H356" s="38"/>
      <c r="I356" s="218"/>
      <c r="J356" s="38"/>
      <c r="K356" s="38"/>
      <c r="L356" s="41"/>
      <c r="M356" s="219"/>
      <c r="N356" s="220"/>
      <c r="O356" s="66"/>
      <c r="P356" s="66"/>
      <c r="Q356" s="66"/>
      <c r="R356" s="66"/>
      <c r="S356" s="66"/>
      <c r="T356" s="67"/>
      <c r="U356" s="36"/>
      <c r="V356" s="36"/>
      <c r="W356" s="36"/>
      <c r="X356" s="36"/>
      <c r="Y356" s="36"/>
      <c r="Z356" s="36"/>
      <c r="AA356" s="36"/>
      <c r="AB356" s="36"/>
      <c r="AC356" s="36"/>
      <c r="AD356" s="36"/>
      <c r="AE356" s="36"/>
      <c r="AT356" s="18" t="s">
        <v>238</v>
      </c>
      <c r="AU356" s="18" t="s">
        <v>89</v>
      </c>
    </row>
    <row r="357" spans="1:65" s="2" customFormat="1" ht="14.45" customHeight="1">
      <c r="A357" s="36"/>
      <c r="B357" s="37"/>
      <c r="C357" s="176" t="s">
        <v>1163</v>
      </c>
      <c r="D357" s="176" t="s">
        <v>145</v>
      </c>
      <c r="E357" s="177" t="s">
        <v>1164</v>
      </c>
      <c r="F357" s="178" t="s">
        <v>1165</v>
      </c>
      <c r="G357" s="179" t="s">
        <v>256</v>
      </c>
      <c r="H357" s="180">
        <v>360.15</v>
      </c>
      <c r="I357" s="181"/>
      <c r="J357" s="182">
        <f>ROUND(I357*H357,2)</f>
        <v>0</v>
      </c>
      <c r="K357" s="178" t="s">
        <v>149</v>
      </c>
      <c r="L357" s="41"/>
      <c r="M357" s="183" t="s">
        <v>35</v>
      </c>
      <c r="N357" s="184" t="s">
        <v>51</v>
      </c>
      <c r="O357" s="66"/>
      <c r="P357" s="185">
        <f>O357*H357</f>
        <v>0</v>
      </c>
      <c r="Q357" s="185">
        <v>7.4999999999999997E-3</v>
      </c>
      <c r="R357" s="185">
        <f>Q357*H357</f>
        <v>2.7011249999999998</v>
      </c>
      <c r="S357" s="185">
        <v>0</v>
      </c>
      <c r="T357" s="186">
        <f>S357*H357</f>
        <v>0</v>
      </c>
      <c r="U357" s="36"/>
      <c r="V357" s="36"/>
      <c r="W357" s="36"/>
      <c r="X357" s="36"/>
      <c r="Y357" s="36"/>
      <c r="Z357" s="36"/>
      <c r="AA357" s="36"/>
      <c r="AB357" s="36"/>
      <c r="AC357" s="36"/>
      <c r="AD357" s="36"/>
      <c r="AE357" s="36"/>
      <c r="AR357" s="187" t="s">
        <v>307</v>
      </c>
      <c r="AT357" s="187" t="s">
        <v>145</v>
      </c>
      <c r="AU357" s="187" t="s">
        <v>89</v>
      </c>
      <c r="AY357" s="18" t="s">
        <v>142</v>
      </c>
      <c r="BE357" s="188">
        <f>IF(N357="základní",J357,0)</f>
        <v>0</v>
      </c>
      <c r="BF357" s="188">
        <f>IF(N357="snížená",J357,0)</f>
        <v>0</v>
      </c>
      <c r="BG357" s="188">
        <f>IF(N357="zákl. přenesená",J357,0)</f>
        <v>0</v>
      </c>
      <c r="BH357" s="188">
        <f>IF(N357="sníž. přenesená",J357,0)</f>
        <v>0</v>
      </c>
      <c r="BI357" s="188">
        <f>IF(N357="nulová",J357,0)</f>
        <v>0</v>
      </c>
      <c r="BJ357" s="18" t="s">
        <v>21</v>
      </c>
      <c r="BK357" s="188">
        <f>ROUND(I357*H357,2)</f>
        <v>0</v>
      </c>
      <c r="BL357" s="18" t="s">
        <v>307</v>
      </c>
      <c r="BM357" s="187" t="s">
        <v>1166</v>
      </c>
    </row>
    <row r="358" spans="1:65" s="2" customFormat="1" ht="48.75">
      <c r="A358" s="36"/>
      <c r="B358" s="37"/>
      <c r="C358" s="38"/>
      <c r="D358" s="196" t="s">
        <v>238</v>
      </c>
      <c r="E358" s="38"/>
      <c r="F358" s="217" t="s">
        <v>1158</v>
      </c>
      <c r="G358" s="38"/>
      <c r="H358" s="38"/>
      <c r="I358" s="218"/>
      <c r="J358" s="38"/>
      <c r="K358" s="38"/>
      <c r="L358" s="41"/>
      <c r="M358" s="219"/>
      <c r="N358" s="220"/>
      <c r="O358" s="66"/>
      <c r="P358" s="66"/>
      <c r="Q358" s="66"/>
      <c r="R358" s="66"/>
      <c r="S358" s="66"/>
      <c r="T358" s="67"/>
      <c r="U358" s="36"/>
      <c r="V358" s="36"/>
      <c r="W358" s="36"/>
      <c r="X358" s="36"/>
      <c r="Y358" s="36"/>
      <c r="Z358" s="36"/>
      <c r="AA358" s="36"/>
      <c r="AB358" s="36"/>
      <c r="AC358" s="36"/>
      <c r="AD358" s="36"/>
      <c r="AE358" s="36"/>
      <c r="AT358" s="18" t="s">
        <v>238</v>
      </c>
      <c r="AU358" s="18" t="s">
        <v>89</v>
      </c>
    </row>
    <row r="359" spans="1:65" s="2" customFormat="1" ht="14.45" customHeight="1">
      <c r="A359" s="36"/>
      <c r="B359" s="37"/>
      <c r="C359" s="176" t="s">
        <v>1167</v>
      </c>
      <c r="D359" s="176" t="s">
        <v>145</v>
      </c>
      <c r="E359" s="177" t="s">
        <v>1168</v>
      </c>
      <c r="F359" s="178" t="s">
        <v>1169</v>
      </c>
      <c r="G359" s="179" t="s">
        <v>256</v>
      </c>
      <c r="H359" s="180">
        <v>360</v>
      </c>
      <c r="I359" s="181"/>
      <c r="J359" s="182">
        <f>ROUND(I359*H359,2)</f>
        <v>0</v>
      </c>
      <c r="K359" s="178" t="s">
        <v>149</v>
      </c>
      <c r="L359" s="41"/>
      <c r="M359" s="183" t="s">
        <v>35</v>
      </c>
      <c r="N359" s="184" t="s">
        <v>51</v>
      </c>
      <c r="O359" s="66"/>
      <c r="P359" s="185">
        <f>O359*H359</f>
        <v>0</v>
      </c>
      <c r="Q359" s="185">
        <v>0</v>
      </c>
      <c r="R359" s="185">
        <f>Q359*H359</f>
        <v>0</v>
      </c>
      <c r="S359" s="185">
        <v>3.0000000000000001E-3</v>
      </c>
      <c r="T359" s="186">
        <f>S359*H359</f>
        <v>1.08</v>
      </c>
      <c r="U359" s="36"/>
      <c r="V359" s="36"/>
      <c r="W359" s="36"/>
      <c r="X359" s="36"/>
      <c r="Y359" s="36"/>
      <c r="Z359" s="36"/>
      <c r="AA359" s="36"/>
      <c r="AB359" s="36"/>
      <c r="AC359" s="36"/>
      <c r="AD359" s="36"/>
      <c r="AE359" s="36"/>
      <c r="AR359" s="187" t="s">
        <v>307</v>
      </c>
      <c r="AT359" s="187" t="s">
        <v>145</v>
      </c>
      <c r="AU359" s="187" t="s">
        <v>89</v>
      </c>
      <c r="AY359" s="18" t="s">
        <v>142</v>
      </c>
      <c r="BE359" s="188">
        <f>IF(N359="základní",J359,0)</f>
        <v>0</v>
      </c>
      <c r="BF359" s="188">
        <f>IF(N359="snížená",J359,0)</f>
        <v>0</v>
      </c>
      <c r="BG359" s="188">
        <f>IF(N359="zákl. přenesená",J359,0)</f>
        <v>0</v>
      </c>
      <c r="BH359" s="188">
        <f>IF(N359="sníž. přenesená",J359,0)</f>
        <v>0</v>
      </c>
      <c r="BI359" s="188">
        <f>IF(N359="nulová",J359,0)</f>
        <v>0</v>
      </c>
      <c r="BJ359" s="18" t="s">
        <v>21</v>
      </c>
      <c r="BK359" s="188">
        <f>ROUND(I359*H359,2)</f>
        <v>0</v>
      </c>
      <c r="BL359" s="18" t="s">
        <v>307</v>
      </c>
      <c r="BM359" s="187" t="s">
        <v>1170</v>
      </c>
    </row>
    <row r="360" spans="1:65" s="2" customFormat="1" ht="14.45" customHeight="1">
      <c r="A360" s="36"/>
      <c r="B360" s="37"/>
      <c r="C360" s="176" t="s">
        <v>1171</v>
      </c>
      <c r="D360" s="176" t="s">
        <v>145</v>
      </c>
      <c r="E360" s="177" t="s">
        <v>1172</v>
      </c>
      <c r="F360" s="178" t="s">
        <v>1173</v>
      </c>
      <c r="G360" s="179" t="s">
        <v>256</v>
      </c>
      <c r="H360" s="180">
        <v>360.15</v>
      </c>
      <c r="I360" s="181"/>
      <c r="J360" s="182">
        <f>ROUND(I360*H360,2)</f>
        <v>0</v>
      </c>
      <c r="K360" s="178" t="s">
        <v>149</v>
      </c>
      <c r="L360" s="41"/>
      <c r="M360" s="183" t="s">
        <v>35</v>
      </c>
      <c r="N360" s="184" t="s">
        <v>51</v>
      </c>
      <c r="O360" s="66"/>
      <c r="P360" s="185">
        <f>O360*H360</f>
        <v>0</v>
      </c>
      <c r="Q360" s="185">
        <v>2.0000000000000001E-4</v>
      </c>
      <c r="R360" s="185">
        <f>Q360*H360</f>
        <v>7.2029999999999997E-2</v>
      </c>
      <c r="S360" s="185">
        <v>0</v>
      </c>
      <c r="T360" s="186">
        <f>S360*H360</f>
        <v>0</v>
      </c>
      <c r="U360" s="36"/>
      <c r="V360" s="36"/>
      <c r="W360" s="36"/>
      <c r="X360" s="36"/>
      <c r="Y360" s="36"/>
      <c r="Z360" s="36"/>
      <c r="AA360" s="36"/>
      <c r="AB360" s="36"/>
      <c r="AC360" s="36"/>
      <c r="AD360" s="36"/>
      <c r="AE360" s="36"/>
      <c r="AR360" s="187" t="s">
        <v>307</v>
      </c>
      <c r="AT360" s="187" t="s">
        <v>145</v>
      </c>
      <c r="AU360" s="187" t="s">
        <v>89</v>
      </c>
      <c r="AY360" s="18" t="s">
        <v>142</v>
      </c>
      <c r="BE360" s="188">
        <f>IF(N360="základní",J360,0)</f>
        <v>0</v>
      </c>
      <c r="BF360" s="188">
        <f>IF(N360="snížená",J360,0)</f>
        <v>0</v>
      </c>
      <c r="BG360" s="188">
        <f>IF(N360="zákl. přenesená",J360,0)</f>
        <v>0</v>
      </c>
      <c r="BH360" s="188">
        <f>IF(N360="sníž. přenesená",J360,0)</f>
        <v>0</v>
      </c>
      <c r="BI360" s="188">
        <f>IF(N360="nulová",J360,0)</f>
        <v>0</v>
      </c>
      <c r="BJ360" s="18" t="s">
        <v>21</v>
      </c>
      <c r="BK360" s="188">
        <f>ROUND(I360*H360,2)</f>
        <v>0</v>
      </c>
      <c r="BL360" s="18" t="s">
        <v>307</v>
      </c>
      <c r="BM360" s="187" t="s">
        <v>1174</v>
      </c>
    </row>
    <row r="361" spans="1:65" s="2" customFormat="1" ht="29.25">
      <c r="A361" s="36"/>
      <c r="B361" s="37"/>
      <c r="C361" s="38"/>
      <c r="D361" s="196" t="s">
        <v>238</v>
      </c>
      <c r="E361" s="38"/>
      <c r="F361" s="217" t="s">
        <v>1175</v>
      </c>
      <c r="G361" s="38"/>
      <c r="H361" s="38"/>
      <c r="I361" s="218"/>
      <c r="J361" s="38"/>
      <c r="K361" s="38"/>
      <c r="L361" s="41"/>
      <c r="M361" s="219"/>
      <c r="N361" s="220"/>
      <c r="O361" s="66"/>
      <c r="P361" s="66"/>
      <c r="Q361" s="66"/>
      <c r="R361" s="66"/>
      <c r="S361" s="66"/>
      <c r="T361" s="67"/>
      <c r="U361" s="36"/>
      <c r="V361" s="36"/>
      <c r="W361" s="36"/>
      <c r="X361" s="36"/>
      <c r="Y361" s="36"/>
      <c r="Z361" s="36"/>
      <c r="AA361" s="36"/>
      <c r="AB361" s="36"/>
      <c r="AC361" s="36"/>
      <c r="AD361" s="36"/>
      <c r="AE361" s="36"/>
      <c r="AT361" s="18" t="s">
        <v>238</v>
      </c>
      <c r="AU361" s="18" t="s">
        <v>89</v>
      </c>
    </row>
    <row r="362" spans="1:65" s="15" customFormat="1" ht="11.25">
      <c r="B362" s="231"/>
      <c r="C362" s="232"/>
      <c r="D362" s="196" t="s">
        <v>231</v>
      </c>
      <c r="E362" s="233" t="s">
        <v>35</v>
      </c>
      <c r="F362" s="234" t="s">
        <v>794</v>
      </c>
      <c r="G362" s="232"/>
      <c r="H362" s="233" t="s">
        <v>35</v>
      </c>
      <c r="I362" s="235"/>
      <c r="J362" s="232"/>
      <c r="K362" s="232"/>
      <c r="L362" s="236"/>
      <c r="M362" s="237"/>
      <c r="N362" s="238"/>
      <c r="O362" s="238"/>
      <c r="P362" s="238"/>
      <c r="Q362" s="238"/>
      <c r="R362" s="238"/>
      <c r="S362" s="238"/>
      <c r="T362" s="239"/>
      <c r="AT362" s="240" t="s">
        <v>231</v>
      </c>
      <c r="AU362" s="240" t="s">
        <v>89</v>
      </c>
      <c r="AV362" s="15" t="s">
        <v>21</v>
      </c>
      <c r="AW362" s="15" t="s">
        <v>40</v>
      </c>
      <c r="AX362" s="15" t="s">
        <v>80</v>
      </c>
      <c r="AY362" s="240" t="s">
        <v>142</v>
      </c>
    </row>
    <row r="363" spans="1:65" s="13" customFormat="1" ht="11.25">
      <c r="B363" s="194"/>
      <c r="C363" s="195"/>
      <c r="D363" s="196" t="s">
        <v>231</v>
      </c>
      <c r="E363" s="197" t="s">
        <v>35</v>
      </c>
      <c r="F363" s="198" t="s">
        <v>1176</v>
      </c>
      <c r="G363" s="195"/>
      <c r="H363" s="199">
        <v>96.03</v>
      </c>
      <c r="I363" s="200"/>
      <c r="J363" s="195"/>
      <c r="K363" s="195"/>
      <c r="L363" s="201"/>
      <c r="M363" s="202"/>
      <c r="N363" s="203"/>
      <c r="O363" s="203"/>
      <c r="P363" s="203"/>
      <c r="Q363" s="203"/>
      <c r="R363" s="203"/>
      <c r="S363" s="203"/>
      <c r="T363" s="204"/>
      <c r="AT363" s="205" t="s">
        <v>231</v>
      </c>
      <c r="AU363" s="205" t="s">
        <v>89</v>
      </c>
      <c r="AV363" s="13" t="s">
        <v>89</v>
      </c>
      <c r="AW363" s="13" t="s">
        <v>40</v>
      </c>
      <c r="AX363" s="13" t="s">
        <v>80</v>
      </c>
      <c r="AY363" s="205" t="s">
        <v>142</v>
      </c>
    </row>
    <row r="364" spans="1:65" s="15" customFormat="1" ht="11.25">
      <c r="B364" s="231"/>
      <c r="C364" s="232"/>
      <c r="D364" s="196" t="s">
        <v>231</v>
      </c>
      <c r="E364" s="233" t="s">
        <v>35</v>
      </c>
      <c r="F364" s="234" t="s">
        <v>796</v>
      </c>
      <c r="G364" s="232"/>
      <c r="H364" s="233" t="s">
        <v>35</v>
      </c>
      <c r="I364" s="235"/>
      <c r="J364" s="232"/>
      <c r="K364" s="232"/>
      <c r="L364" s="236"/>
      <c r="M364" s="237"/>
      <c r="N364" s="238"/>
      <c r="O364" s="238"/>
      <c r="P364" s="238"/>
      <c r="Q364" s="238"/>
      <c r="R364" s="238"/>
      <c r="S364" s="238"/>
      <c r="T364" s="239"/>
      <c r="AT364" s="240" t="s">
        <v>231</v>
      </c>
      <c r="AU364" s="240" t="s">
        <v>89</v>
      </c>
      <c r="AV364" s="15" t="s">
        <v>21</v>
      </c>
      <c r="AW364" s="15" t="s">
        <v>40</v>
      </c>
      <c r="AX364" s="15" t="s">
        <v>80</v>
      </c>
      <c r="AY364" s="240" t="s">
        <v>142</v>
      </c>
    </row>
    <row r="365" spans="1:65" s="13" customFormat="1" ht="11.25">
      <c r="B365" s="194"/>
      <c r="C365" s="195"/>
      <c r="D365" s="196" t="s">
        <v>231</v>
      </c>
      <c r="E365" s="197" t="s">
        <v>35</v>
      </c>
      <c r="F365" s="198" t="s">
        <v>1177</v>
      </c>
      <c r="G365" s="195"/>
      <c r="H365" s="199">
        <v>130.63999999999999</v>
      </c>
      <c r="I365" s="200"/>
      <c r="J365" s="195"/>
      <c r="K365" s="195"/>
      <c r="L365" s="201"/>
      <c r="M365" s="202"/>
      <c r="N365" s="203"/>
      <c r="O365" s="203"/>
      <c r="P365" s="203"/>
      <c r="Q365" s="203"/>
      <c r="R365" s="203"/>
      <c r="S365" s="203"/>
      <c r="T365" s="204"/>
      <c r="AT365" s="205" t="s">
        <v>231</v>
      </c>
      <c r="AU365" s="205" t="s">
        <v>89</v>
      </c>
      <c r="AV365" s="13" t="s">
        <v>89</v>
      </c>
      <c r="AW365" s="13" t="s">
        <v>40</v>
      </c>
      <c r="AX365" s="13" t="s">
        <v>80</v>
      </c>
      <c r="AY365" s="205" t="s">
        <v>142</v>
      </c>
    </row>
    <row r="366" spans="1:65" s="15" customFormat="1" ht="11.25">
      <c r="B366" s="231"/>
      <c r="C366" s="232"/>
      <c r="D366" s="196" t="s">
        <v>231</v>
      </c>
      <c r="E366" s="233" t="s">
        <v>35</v>
      </c>
      <c r="F366" s="234" t="s">
        <v>395</v>
      </c>
      <c r="G366" s="232"/>
      <c r="H366" s="233" t="s">
        <v>35</v>
      </c>
      <c r="I366" s="235"/>
      <c r="J366" s="232"/>
      <c r="K366" s="232"/>
      <c r="L366" s="236"/>
      <c r="M366" s="237"/>
      <c r="N366" s="238"/>
      <c r="O366" s="238"/>
      <c r="P366" s="238"/>
      <c r="Q366" s="238"/>
      <c r="R366" s="238"/>
      <c r="S366" s="238"/>
      <c r="T366" s="239"/>
      <c r="AT366" s="240" t="s">
        <v>231</v>
      </c>
      <c r="AU366" s="240" t="s">
        <v>89</v>
      </c>
      <c r="AV366" s="15" t="s">
        <v>21</v>
      </c>
      <c r="AW366" s="15" t="s">
        <v>40</v>
      </c>
      <c r="AX366" s="15" t="s">
        <v>80</v>
      </c>
      <c r="AY366" s="240" t="s">
        <v>142</v>
      </c>
    </row>
    <row r="367" spans="1:65" s="13" customFormat="1" ht="11.25">
      <c r="B367" s="194"/>
      <c r="C367" s="195"/>
      <c r="D367" s="196" t="s">
        <v>231</v>
      </c>
      <c r="E367" s="197" t="s">
        <v>35</v>
      </c>
      <c r="F367" s="198" t="s">
        <v>1178</v>
      </c>
      <c r="G367" s="195"/>
      <c r="H367" s="199">
        <v>133.47999999999999</v>
      </c>
      <c r="I367" s="200"/>
      <c r="J367" s="195"/>
      <c r="K367" s="195"/>
      <c r="L367" s="201"/>
      <c r="M367" s="202"/>
      <c r="N367" s="203"/>
      <c r="O367" s="203"/>
      <c r="P367" s="203"/>
      <c r="Q367" s="203"/>
      <c r="R367" s="203"/>
      <c r="S367" s="203"/>
      <c r="T367" s="204"/>
      <c r="AT367" s="205" t="s">
        <v>231</v>
      </c>
      <c r="AU367" s="205" t="s">
        <v>89</v>
      </c>
      <c r="AV367" s="13" t="s">
        <v>89</v>
      </c>
      <c r="AW367" s="13" t="s">
        <v>40</v>
      </c>
      <c r="AX367" s="13" t="s">
        <v>80</v>
      </c>
      <c r="AY367" s="205" t="s">
        <v>142</v>
      </c>
    </row>
    <row r="368" spans="1:65" s="14" customFormat="1" ht="11.25">
      <c r="B368" s="206"/>
      <c r="C368" s="207"/>
      <c r="D368" s="196" t="s">
        <v>231</v>
      </c>
      <c r="E368" s="208" t="s">
        <v>35</v>
      </c>
      <c r="F368" s="209" t="s">
        <v>233</v>
      </c>
      <c r="G368" s="207"/>
      <c r="H368" s="210">
        <v>360.15</v>
      </c>
      <c r="I368" s="211"/>
      <c r="J368" s="207"/>
      <c r="K368" s="207"/>
      <c r="L368" s="212"/>
      <c r="M368" s="213"/>
      <c r="N368" s="214"/>
      <c r="O368" s="214"/>
      <c r="P368" s="214"/>
      <c r="Q368" s="214"/>
      <c r="R368" s="214"/>
      <c r="S368" s="214"/>
      <c r="T368" s="215"/>
      <c r="AT368" s="216" t="s">
        <v>231</v>
      </c>
      <c r="AU368" s="216" t="s">
        <v>89</v>
      </c>
      <c r="AV368" s="14" t="s">
        <v>161</v>
      </c>
      <c r="AW368" s="14" t="s">
        <v>40</v>
      </c>
      <c r="AX368" s="14" t="s">
        <v>21</v>
      </c>
      <c r="AY368" s="216" t="s">
        <v>142</v>
      </c>
    </row>
    <row r="369" spans="1:65" s="2" customFormat="1" ht="24.2" customHeight="1">
      <c r="A369" s="36"/>
      <c r="B369" s="37"/>
      <c r="C369" s="221" t="s">
        <v>1179</v>
      </c>
      <c r="D369" s="221" t="s">
        <v>240</v>
      </c>
      <c r="E369" s="222" t="s">
        <v>1180</v>
      </c>
      <c r="F369" s="223" t="s">
        <v>1181</v>
      </c>
      <c r="G369" s="224" t="s">
        <v>256</v>
      </c>
      <c r="H369" s="225">
        <v>423.24</v>
      </c>
      <c r="I369" s="226"/>
      <c r="J369" s="227">
        <f>ROUND(I369*H369,2)</f>
        <v>0</v>
      </c>
      <c r="K369" s="223" t="s">
        <v>149</v>
      </c>
      <c r="L369" s="228"/>
      <c r="M369" s="229" t="s">
        <v>35</v>
      </c>
      <c r="N369" s="230" t="s">
        <v>51</v>
      </c>
      <c r="O369" s="66"/>
      <c r="P369" s="185">
        <f>O369*H369</f>
        <v>0</v>
      </c>
      <c r="Q369" s="185">
        <v>4.47E-3</v>
      </c>
      <c r="R369" s="185">
        <f>Q369*H369</f>
        <v>1.8918828000000001</v>
      </c>
      <c r="S369" s="185">
        <v>0</v>
      </c>
      <c r="T369" s="186">
        <f>S369*H369</f>
        <v>0</v>
      </c>
      <c r="U369" s="36"/>
      <c r="V369" s="36"/>
      <c r="W369" s="36"/>
      <c r="X369" s="36"/>
      <c r="Y369" s="36"/>
      <c r="Z369" s="36"/>
      <c r="AA369" s="36"/>
      <c r="AB369" s="36"/>
      <c r="AC369" s="36"/>
      <c r="AD369" s="36"/>
      <c r="AE369" s="36"/>
      <c r="AR369" s="187" t="s">
        <v>386</v>
      </c>
      <c r="AT369" s="187" t="s">
        <v>240</v>
      </c>
      <c r="AU369" s="187" t="s">
        <v>89</v>
      </c>
      <c r="AY369" s="18" t="s">
        <v>142</v>
      </c>
      <c r="BE369" s="188">
        <f>IF(N369="základní",J369,0)</f>
        <v>0</v>
      </c>
      <c r="BF369" s="188">
        <f>IF(N369="snížená",J369,0)</f>
        <v>0</v>
      </c>
      <c r="BG369" s="188">
        <f>IF(N369="zákl. přenesená",J369,0)</f>
        <v>0</v>
      </c>
      <c r="BH369" s="188">
        <f>IF(N369="sníž. přenesená",J369,0)</f>
        <v>0</v>
      </c>
      <c r="BI369" s="188">
        <f>IF(N369="nulová",J369,0)</f>
        <v>0</v>
      </c>
      <c r="BJ369" s="18" t="s">
        <v>21</v>
      </c>
      <c r="BK369" s="188">
        <f>ROUND(I369*H369,2)</f>
        <v>0</v>
      </c>
      <c r="BL369" s="18" t="s">
        <v>307</v>
      </c>
      <c r="BM369" s="187" t="s">
        <v>1182</v>
      </c>
    </row>
    <row r="370" spans="1:65" s="13" customFormat="1" ht="11.25">
      <c r="B370" s="194"/>
      <c r="C370" s="195"/>
      <c r="D370" s="196" t="s">
        <v>231</v>
      </c>
      <c r="E370" s="197" t="s">
        <v>35</v>
      </c>
      <c r="F370" s="198" t="s">
        <v>1183</v>
      </c>
      <c r="G370" s="195"/>
      <c r="H370" s="199">
        <v>360.15</v>
      </c>
      <c r="I370" s="200"/>
      <c r="J370" s="195"/>
      <c r="K370" s="195"/>
      <c r="L370" s="201"/>
      <c r="M370" s="202"/>
      <c r="N370" s="203"/>
      <c r="O370" s="203"/>
      <c r="P370" s="203"/>
      <c r="Q370" s="203"/>
      <c r="R370" s="203"/>
      <c r="S370" s="203"/>
      <c r="T370" s="204"/>
      <c r="AT370" s="205" t="s">
        <v>231</v>
      </c>
      <c r="AU370" s="205" t="s">
        <v>89</v>
      </c>
      <c r="AV370" s="13" t="s">
        <v>89</v>
      </c>
      <c r="AW370" s="13" t="s">
        <v>40</v>
      </c>
      <c r="AX370" s="13" t="s">
        <v>80</v>
      </c>
      <c r="AY370" s="205" t="s">
        <v>142</v>
      </c>
    </row>
    <row r="371" spans="1:65" s="13" customFormat="1" ht="11.25">
      <c r="B371" s="194"/>
      <c r="C371" s="195"/>
      <c r="D371" s="196" t="s">
        <v>231</v>
      </c>
      <c r="E371" s="197" t="s">
        <v>35</v>
      </c>
      <c r="F371" s="198" t="s">
        <v>1184</v>
      </c>
      <c r="G371" s="195"/>
      <c r="H371" s="199">
        <v>24.614000000000001</v>
      </c>
      <c r="I371" s="200"/>
      <c r="J371" s="195"/>
      <c r="K371" s="195"/>
      <c r="L371" s="201"/>
      <c r="M371" s="202"/>
      <c r="N371" s="203"/>
      <c r="O371" s="203"/>
      <c r="P371" s="203"/>
      <c r="Q371" s="203"/>
      <c r="R371" s="203"/>
      <c r="S371" s="203"/>
      <c r="T371" s="204"/>
      <c r="AT371" s="205" t="s">
        <v>231</v>
      </c>
      <c r="AU371" s="205" t="s">
        <v>89</v>
      </c>
      <c r="AV371" s="13" t="s">
        <v>89</v>
      </c>
      <c r="AW371" s="13" t="s">
        <v>40</v>
      </c>
      <c r="AX371" s="13" t="s">
        <v>80</v>
      </c>
      <c r="AY371" s="205" t="s">
        <v>142</v>
      </c>
    </row>
    <row r="372" spans="1:65" s="14" customFormat="1" ht="11.25">
      <c r="B372" s="206"/>
      <c r="C372" s="207"/>
      <c r="D372" s="196" t="s">
        <v>231</v>
      </c>
      <c r="E372" s="208" t="s">
        <v>35</v>
      </c>
      <c r="F372" s="209" t="s">
        <v>233</v>
      </c>
      <c r="G372" s="207"/>
      <c r="H372" s="210">
        <v>384.76400000000001</v>
      </c>
      <c r="I372" s="211"/>
      <c r="J372" s="207"/>
      <c r="K372" s="207"/>
      <c r="L372" s="212"/>
      <c r="M372" s="213"/>
      <c r="N372" s="214"/>
      <c r="O372" s="214"/>
      <c r="P372" s="214"/>
      <c r="Q372" s="214"/>
      <c r="R372" s="214"/>
      <c r="S372" s="214"/>
      <c r="T372" s="215"/>
      <c r="AT372" s="216" t="s">
        <v>231</v>
      </c>
      <c r="AU372" s="216" t="s">
        <v>89</v>
      </c>
      <c r="AV372" s="14" t="s">
        <v>161</v>
      </c>
      <c r="AW372" s="14" t="s">
        <v>40</v>
      </c>
      <c r="AX372" s="14" t="s">
        <v>21</v>
      </c>
      <c r="AY372" s="216" t="s">
        <v>142</v>
      </c>
    </row>
    <row r="373" spans="1:65" s="13" customFormat="1" ht="11.25">
      <c r="B373" s="194"/>
      <c r="C373" s="195"/>
      <c r="D373" s="196" t="s">
        <v>231</v>
      </c>
      <c r="E373" s="195"/>
      <c r="F373" s="198" t="s">
        <v>1185</v>
      </c>
      <c r="G373" s="195"/>
      <c r="H373" s="199">
        <v>423.24</v>
      </c>
      <c r="I373" s="200"/>
      <c r="J373" s="195"/>
      <c r="K373" s="195"/>
      <c r="L373" s="201"/>
      <c r="M373" s="202"/>
      <c r="N373" s="203"/>
      <c r="O373" s="203"/>
      <c r="P373" s="203"/>
      <c r="Q373" s="203"/>
      <c r="R373" s="203"/>
      <c r="S373" s="203"/>
      <c r="T373" s="204"/>
      <c r="AT373" s="205" t="s">
        <v>231</v>
      </c>
      <c r="AU373" s="205" t="s">
        <v>89</v>
      </c>
      <c r="AV373" s="13" t="s">
        <v>89</v>
      </c>
      <c r="AW373" s="13" t="s">
        <v>4</v>
      </c>
      <c r="AX373" s="13" t="s">
        <v>21</v>
      </c>
      <c r="AY373" s="205" t="s">
        <v>142</v>
      </c>
    </row>
    <row r="374" spans="1:65" s="2" customFormat="1" ht="14.45" customHeight="1">
      <c r="A374" s="36"/>
      <c r="B374" s="37"/>
      <c r="C374" s="176" t="s">
        <v>1186</v>
      </c>
      <c r="D374" s="176" t="s">
        <v>145</v>
      </c>
      <c r="E374" s="177" t="s">
        <v>1187</v>
      </c>
      <c r="F374" s="178" t="s">
        <v>1188</v>
      </c>
      <c r="G374" s="179" t="s">
        <v>294</v>
      </c>
      <c r="H374" s="180">
        <v>307.67</v>
      </c>
      <c r="I374" s="181"/>
      <c r="J374" s="182">
        <f>ROUND(I374*H374,2)</f>
        <v>0</v>
      </c>
      <c r="K374" s="178" t="s">
        <v>149</v>
      </c>
      <c r="L374" s="41"/>
      <c r="M374" s="183" t="s">
        <v>35</v>
      </c>
      <c r="N374" s="184" t="s">
        <v>51</v>
      </c>
      <c r="O374" s="66"/>
      <c r="P374" s="185">
        <f>O374*H374</f>
        <v>0</v>
      </c>
      <c r="Q374" s="185">
        <v>1.0000000000000001E-5</v>
      </c>
      <c r="R374" s="185">
        <f>Q374*H374</f>
        <v>3.0767000000000004E-3</v>
      </c>
      <c r="S374" s="185">
        <v>0</v>
      </c>
      <c r="T374" s="186">
        <f>S374*H374</f>
        <v>0</v>
      </c>
      <c r="U374" s="36"/>
      <c r="V374" s="36"/>
      <c r="W374" s="36"/>
      <c r="X374" s="36"/>
      <c r="Y374" s="36"/>
      <c r="Z374" s="36"/>
      <c r="AA374" s="36"/>
      <c r="AB374" s="36"/>
      <c r="AC374" s="36"/>
      <c r="AD374" s="36"/>
      <c r="AE374" s="36"/>
      <c r="AR374" s="187" t="s">
        <v>307</v>
      </c>
      <c r="AT374" s="187" t="s">
        <v>145</v>
      </c>
      <c r="AU374" s="187" t="s">
        <v>89</v>
      </c>
      <c r="AY374" s="18" t="s">
        <v>142</v>
      </c>
      <c r="BE374" s="188">
        <f>IF(N374="základní",J374,0)</f>
        <v>0</v>
      </c>
      <c r="BF374" s="188">
        <f>IF(N374="snížená",J374,0)</f>
        <v>0</v>
      </c>
      <c r="BG374" s="188">
        <f>IF(N374="zákl. přenesená",J374,0)</f>
        <v>0</v>
      </c>
      <c r="BH374" s="188">
        <f>IF(N374="sníž. přenesená",J374,0)</f>
        <v>0</v>
      </c>
      <c r="BI374" s="188">
        <f>IF(N374="nulová",J374,0)</f>
        <v>0</v>
      </c>
      <c r="BJ374" s="18" t="s">
        <v>21</v>
      </c>
      <c r="BK374" s="188">
        <f>ROUND(I374*H374,2)</f>
        <v>0</v>
      </c>
      <c r="BL374" s="18" t="s">
        <v>307</v>
      </c>
      <c r="BM374" s="187" t="s">
        <v>1189</v>
      </c>
    </row>
    <row r="375" spans="1:65" s="15" customFormat="1" ht="11.25">
      <c r="B375" s="231"/>
      <c r="C375" s="232"/>
      <c r="D375" s="196" t="s">
        <v>231</v>
      </c>
      <c r="E375" s="233" t="s">
        <v>35</v>
      </c>
      <c r="F375" s="234" t="s">
        <v>794</v>
      </c>
      <c r="G375" s="232"/>
      <c r="H375" s="233" t="s">
        <v>35</v>
      </c>
      <c r="I375" s="235"/>
      <c r="J375" s="232"/>
      <c r="K375" s="232"/>
      <c r="L375" s="236"/>
      <c r="M375" s="237"/>
      <c r="N375" s="238"/>
      <c r="O375" s="238"/>
      <c r="P375" s="238"/>
      <c r="Q375" s="238"/>
      <c r="R375" s="238"/>
      <c r="S375" s="238"/>
      <c r="T375" s="239"/>
      <c r="AT375" s="240" t="s">
        <v>231</v>
      </c>
      <c r="AU375" s="240" t="s">
        <v>89</v>
      </c>
      <c r="AV375" s="15" t="s">
        <v>21</v>
      </c>
      <c r="AW375" s="15" t="s">
        <v>40</v>
      </c>
      <c r="AX375" s="15" t="s">
        <v>80</v>
      </c>
      <c r="AY375" s="240" t="s">
        <v>142</v>
      </c>
    </row>
    <row r="376" spans="1:65" s="13" customFormat="1" ht="11.25">
      <c r="B376" s="194"/>
      <c r="C376" s="195"/>
      <c r="D376" s="196" t="s">
        <v>231</v>
      </c>
      <c r="E376" s="197" t="s">
        <v>35</v>
      </c>
      <c r="F376" s="198" t="s">
        <v>1190</v>
      </c>
      <c r="G376" s="195"/>
      <c r="H376" s="199">
        <v>84.65</v>
      </c>
      <c r="I376" s="200"/>
      <c r="J376" s="195"/>
      <c r="K376" s="195"/>
      <c r="L376" s="201"/>
      <c r="M376" s="202"/>
      <c r="N376" s="203"/>
      <c r="O376" s="203"/>
      <c r="P376" s="203"/>
      <c r="Q376" s="203"/>
      <c r="R376" s="203"/>
      <c r="S376" s="203"/>
      <c r="T376" s="204"/>
      <c r="AT376" s="205" t="s">
        <v>231</v>
      </c>
      <c r="AU376" s="205" t="s">
        <v>89</v>
      </c>
      <c r="AV376" s="13" t="s">
        <v>89</v>
      </c>
      <c r="AW376" s="13" t="s">
        <v>40</v>
      </c>
      <c r="AX376" s="13" t="s">
        <v>80</v>
      </c>
      <c r="AY376" s="205" t="s">
        <v>142</v>
      </c>
    </row>
    <row r="377" spans="1:65" s="15" customFormat="1" ht="11.25">
      <c r="B377" s="231"/>
      <c r="C377" s="232"/>
      <c r="D377" s="196" t="s">
        <v>231</v>
      </c>
      <c r="E377" s="233" t="s">
        <v>35</v>
      </c>
      <c r="F377" s="234" t="s">
        <v>796</v>
      </c>
      <c r="G377" s="232"/>
      <c r="H377" s="233" t="s">
        <v>35</v>
      </c>
      <c r="I377" s="235"/>
      <c r="J377" s="232"/>
      <c r="K377" s="232"/>
      <c r="L377" s="236"/>
      <c r="M377" s="237"/>
      <c r="N377" s="238"/>
      <c r="O377" s="238"/>
      <c r="P377" s="238"/>
      <c r="Q377" s="238"/>
      <c r="R377" s="238"/>
      <c r="S377" s="238"/>
      <c r="T377" s="239"/>
      <c r="AT377" s="240" t="s">
        <v>231</v>
      </c>
      <c r="AU377" s="240" t="s">
        <v>89</v>
      </c>
      <c r="AV377" s="15" t="s">
        <v>21</v>
      </c>
      <c r="AW377" s="15" t="s">
        <v>40</v>
      </c>
      <c r="AX377" s="15" t="s">
        <v>80</v>
      </c>
      <c r="AY377" s="240" t="s">
        <v>142</v>
      </c>
    </row>
    <row r="378" spans="1:65" s="13" customFormat="1" ht="11.25">
      <c r="B378" s="194"/>
      <c r="C378" s="195"/>
      <c r="D378" s="196" t="s">
        <v>231</v>
      </c>
      <c r="E378" s="197" t="s">
        <v>35</v>
      </c>
      <c r="F378" s="198" t="s">
        <v>1191</v>
      </c>
      <c r="G378" s="195"/>
      <c r="H378" s="199">
        <v>106.05</v>
      </c>
      <c r="I378" s="200"/>
      <c r="J378" s="195"/>
      <c r="K378" s="195"/>
      <c r="L378" s="201"/>
      <c r="M378" s="202"/>
      <c r="N378" s="203"/>
      <c r="O378" s="203"/>
      <c r="P378" s="203"/>
      <c r="Q378" s="203"/>
      <c r="R378" s="203"/>
      <c r="S378" s="203"/>
      <c r="T378" s="204"/>
      <c r="AT378" s="205" t="s">
        <v>231</v>
      </c>
      <c r="AU378" s="205" t="s">
        <v>89</v>
      </c>
      <c r="AV378" s="13" t="s">
        <v>89</v>
      </c>
      <c r="AW378" s="13" t="s">
        <v>40</v>
      </c>
      <c r="AX378" s="13" t="s">
        <v>80</v>
      </c>
      <c r="AY378" s="205" t="s">
        <v>142</v>
      </c>
    </row>
    <row r="379" spans="1:65" s="15" customFormat="1" ht="11.25">
      <c r="B379" s="231"/>
      <c r="C379" s="232"/>
      <c r="D379" s="196" t="s">
        <v>231</v>
      </c>
      <c r="E379" s="233" t="s">
        <v>35</v>
      </c>
      <c r="F379" s="234" t="s">
        <v>395</v>
      </c>
      <c r="G379" s="232"/>
      <c r="H379" s="233" t="s">
        <v>35</v>
      </c>
      <c r="I379" s="235"/>
      <c r="J379" s="232"/>
      <c r="K379" s="232"/>
      <c r="L379" s="236"/>
      <c r="M379" s="237"/>
      <c r="N379" s="238"/>
      <c r="O379" s="238"/>
      <c r="P379" s="238"/>
      <c r="Q379" s="238"/>
      <c r="R379" s="238"/>
      <c r="S379" s="238"/>
      <c r="T379" s="239"/>
      <c r="AT379" s="240" t="s">
        <v>231</v>
      </c>
      <c r="AU379" s="240" t="s">
        <v>89</v>
      </c>
      <c r="AV379" s="15" t="s">
        <v>21</v>
      </c>
      <c r="AW379" s="15" t="s">
        <v>40</v>
      </c>
      <c r="AX379" s="15" t="s">
        <v>80</v>
      </c>
      <c r="AY379" s="240" t="s">
        <v>142</v>
      </c>
    </row>
    <row r="380" spans="1:65" s="13" customFormat="1" ht="11.25">
      <c r="B380" s="194"/>
      <c r="C380" s="195"/>
      <c r="D380" s="196" t="s">
        <v>231</v>
      </c>
      <c r="E380" s="197" t="s">
        <v>35</v>
      </c>
      <c r="F380" s="198" t="s">
        <v>1192</v>
      </c>
      <c r="G380" s="195"/>
      <c r="H380" s="199">
        <v>116.97</v>
      </c>
      <c r="I380" s="200"/>
      <c r="J380" s="195"/>
      <c r="K380" s="195"/>
      <c r="L380" s="201"/>
      <c r="M380" s="202"/>
      <c r="N380" s="203"/>
      <c r="O380" s="203"/>
      <c r="P380" s="203"/>
      <c r="Q380" s="203"/>
      <c r="R380" s="203"/>
      <c r="S380" s="203"/>
      <c r="T380" s="204"/>
      <c r="AT380" s="205" t="s">
        <v>231</v>
      </c>
      <c r="AU380" s="205" t="s">
        <v>89</v>
      </c>
      <c r="AV380" s="13" t="s">
        <v>89</v>
      </c>
      <c r="AW380" s="13" t="s">
        <v>40</v>
      </c>
      <c r="AX380" s="13" t="s">
        <v>80</v>
      </c>
      <c r="AY380" s="205" t="s">
        <v>142</v>
      </c>
    </row>
    <row r="381" spans="1:65" s="14" customFormat="1" ht="11.25">
      <c r="B381" s="206"/>
      <c r="C381" s="207"/>
      <c r="D381" s="196" t="s">
        <v>231</v>
      </c>
      <c r="E381" s="208" t="s">
        <v>35</v>
      </c>
      <c r="F381" s="209" t="s">
        <v>233</v>
      </c>
      <c r="G381" s="207"/>
      <c r="H381" s="210">
        <v>307.67</v>
      </c>
      <c r="I381" s="211"/>
      <c r="J381" s="207"/>
      <c r="K381" s="207"/>
      <c r="L381" s="212"/>
      <c r="M381" s="213"/>
      <c r="N381" s="214"/>
      <c r="O381" s="214"/>
      <c r="P381" s="214"/>
      <c r="Q381" s="214"/>
      <c r="R381" s="214"/>
      <c r="S381" s="214"/>
      <c r="T381" s="215"/>
      <c r="AT381" s="216" t="s">
        <v>231</v>
      </c>
      <c r="AU381" s="216" t="s">
        <v>89</v>
      </c>
      <c r="AV381" s="14" t="s">
        <v>161</v>
      </c>
      <c r="AW381" s="14" t="s">
        <v>40</v>
      </c>
      <c r="AX381" s="14" t="s">
        <v>21</v>
      </c>
      <c r="AY381" s="216" t="s">
        <v>142</v>
      </c>
    </row>
    <row r="382" spans="1:65" s="2" customFormat="1" ht="14.45" customHeight="1">
      <c r="A382" s="36"/>
      <c r="B382" s="37"/>
      <c r="C382" s="221" t="s">
        <v>1193</v>
      </c>
      <c r="D382" s="221" t="s">
        <v>240</v>
      </c>
      <c r="E382" s="222" t="s">
        <v>1194</v>
      </c>
      <c r="F382" s="223" t="s">
        <v>1195</v>
      </c>
      <c r="G382" s="224" t="s">
        <v>294</v>
      </c>
      <c r="H382" s="225">
        <v>313.82299999999998</v>
      </c>
      <c r="I382" s="226"/>
      <c r="J382" s="227">
        <f>ROUND(I382*H382,2)</f>
        <v>0</v>
      </c>
      <c r="K382" s="223" t="s">
        <v>149</v>
      </c>
      <c r="L382" s="228"/>
      <c r="M382" s="229" t="s">
        <v>35</v>
      </c>
      <c r="N382" s="230" t="s">
        <v>51</v>
      </c>
      <c r="O382" s="66"/>
      <c r="P382" s="185">
        <f>O382*H382</f>
        <v>0</v>
      </c>
      <c r="Q382" s="185">
        <v>2.0000000000000001E-4</v>
      </c>
      <c r="R382" s="185">
        <f>Q382*H382</f>
        <v>6.2764600000000004E-2</v>
      </c>
      <c r="S382" s="185">
        <v>0</v>
      </c>
      <c r="T382" s="186">
        <f>S382*H382</f>
        <v>0</v>
      </c>
      <c r="U382" s="36"/>
      <c r="V382" s="36"/>
      <c r="W382" s="36"/>
      <c r="X382" s="36"/>
      <c r="Y382" s="36"/>
      <c r="Z382" s="36"/>
      <c r="AA382" s="36"/>
      <c r="AB382" s="36"/>
      <c r="AC382" s="36"/>
      <c r="AD382" s="36"/>
      <c r="AE382" s="36"/>
      <c r="AR382" s="187" t="s">
        <v>386</v>
      </c>
      <c r="AT382" s="187" t="s">
        <v>240</v>
      </c>
      <c r="AU382" s="187" t="s">
        <v>89</v>
      </c>
      <c r="AY382" s="18" t="s">
        <v>142</v>
      </c>
      <c r="BE382" s="188">
        <f>IF(N382="základní",J382,0)</f>
        <v>0</v>
      </c>
      <c r="BF382" s="188">
        <f>IF(N382="snížená",J382,0)</f>
        <v>0</v>
      </c>
      <c r="BG382" s="188">
        <f>IF(N382="zákl. přenesená",J382,0)</f>
        <v>0</v>
      </c>
      <c r="BH382" s="188">
        <f>IF(N382="sníž. přenesená",J382,0)</f>
        <v>0</v>
      </c>
      <c r="BI382" s="188">
        <f>IF(N382="nulová",J382,0)</f>
        <v>0</v>
      </c>
      <c r="BJ382" s="18" t="s">
        <v>21</v>
      </c>
      <c r="BK382" s="188">
        <f>ROUND(I382*H382,2)</f>
        <v>0</v>
      </c>
      <c r="BL382" s="18" t="s">
        <v>307</v>
      </c>
      <c r="BM382" s="187" t="s">
        <v>1196</v>
      </c>
    </row>
    <row r="383" spans="1:65" s="13" customFormat="1" ht="11.25">
      <c r="B383" s="194"/>
      <c r="C383" s="195"/>
      <c r="D383" s="196" t="s">
        <v>231</v>
      </c>
      <c r="E383" s="195"/>
      <c r="F383" s="198" t="s">
        <v>1197</v>
      </c>
      <c r="G383" s="195"/>
      <c r="H383" s="199">
        <v>313.82299999999998</v>
      </c>
      <c r="I383" s="200"/>
      <c r="J383" s="195"/>
      <c r="K383" s="195"/>
      <c r="L383" s="201"/>
      <c r="M383" s="202"/>
      <c r="N383" s="203"/>
      <c r="O383" s="203"/>
      <c r="P383" s="203"/>
      <c r="Q383" s="203"/>
      <c r="R383" s="203"/>
      <c r="S383" s="203"/>
      <c r="T383" s="204"/>
      <c r="AT383" s="205" t="s">
        <v>231</v>
      </c>
      <c r="AU383" s="205" t="s">
        <v>89</v>
      </c>
      <c r="AV383" s="13" t="s">
        <v>89</v>
      </c>
      <c r="AW383" s="13" t="s">
        <v>4</v>
      </c>
      <c r="AX383" s="13" t="s">
        <v>21</v>
      </c>
      <c r="AY383" s="205" t="s">
        <v>142</v>
      </c>
    </row>
    <row r="384" spans="1:65" s="2" customFormat="1" ht="24.2" customHeight="1">
      <c r="A384" s="36"/>
      <c r="B384" s="37"/>
      <c r="C384" s="176" t="s">
        <v>1198</v>
      </c>
      <c r="D384" s="176" t="s">
        <v>145</v>
      </c>
      <c r="E384" s="177" t="s">
        <v>1199</v>
      </c>
      <c r="F384" s="178" t="s">
        <v>1200</v>
      </c>
      <c r="G384" s="179" t="s">
        <v>236</v>
      </c>
      <c r="H384" s="180">
        <v>4.742</v>
      </c>
      <c r="I384" s="181"/>
      <c r="J384" s="182">
        <f>ROUND(I384*H384,2)</f>
        <v>0</v>
      </c>
      <c r="K384" s="178" t="s">
        <v>149</v>
      </c>
      <c r="L384" s="41"/>
      <c r="M384" s="183" t="s">
        <v>35</v>
      </c>
      <c r="N384" s="184" t="s">
        <v>51</v>
      </c>
      <c r="O384" s="66"/>
      <c r="P384" s="185">
        <f>O384*H384</f>
        <v>0</v>
      </c>
      <c r="Q384" s="185">
        <v>0</v>
      </c>
      <c r="R384" s="185">
        <f>Q384*H384</f>
        <v>0</v>
      </c>
      <c r="S384" s="185">
        <v>0</v>
      </c>
      <c r="T384" s="186">
        <f>S384*H384</f>
        <v>0</v>
      </c>
      <c r="U384" s="36"/>
      <c r="V384" s="36"/>
      <c r="W384" s="36"/>
      <c r="X384" s="36"/>
      <c r="Y384" s="36"/>
      <c r="Z384" s="36"/>
      <c r="AA384" s="36"/>
      <c r="AB384" s="36"/>
      <c r="AC384" s="36"/>
      <c r="AD384" s="36"/>
      <c r="AE384" s="36"/>
      <c r="AR384" s="187" t="s">
        <v>307</v>
      </c>
      <c r="AT384" s="187" t="s">
        <v>145</v>
      </c>
      <c r="AU384" s="187" t="s">
        <v>89</v>
      </c>
      <c r="AY384" s="18" t="s">
        <v>142</v>
      </c>
      <c r="BE384" s="188">
        <f>IF(N384="základní",J384,0)</f>
        <v>0</v>
      </c>
      <c r="BF384" s="188">
        <f>IF(N384="snížená",J384,0)</f>
        <v>0</v>
      </c>
      <c r="BG384" s="188">
        <f>IF(N384="zákl. přenesená",J384,0)</f>
        <v>0</v>
      </c>
      <c r="BH384" s="188">
        <f>IF(N384="sníž. přenesená",J384,0)</f>
        <v>0</v>
      </c>
      <c r="BI384" s="188">
        <f>IF(N384="nulová",J384,0)</f>
        <v>0</v>
      </c>
      <c r="BJ384" s="18" t="s">
        <v>21</v>
      </c>
      <c r="BK384" s="188">
        <f>ROUND(I384*H384,2)</f>
        <v>0</v>
      </c>
      <c r="BL384" s="18" t="s">
        <v>307</v>
      </c>
      <c r="BM384" s="187" t="s">
        <v>1201</v>
      </c>
    </row>
    <row r="385" spans="1:65" s="2" customFormat="1" ht="78">
      <c r="A385" s="36"/>
      <c r="B385" s="37"/>
      <c r="C385" s="38"/>
      <c r="D385" s="196" t="s">
        <v>238</v>
      </c>
      <c r="E385" s="38"/>
      <c r="F385" s="217" t="s">
        <v>681</v>
      </c>
      <c r="G385" s="38"/>
      <c r="H385" s="38"/>
      <c r="I385" s="218"/>
      <c r="J385" s="38"/>
      <c r="K385" s="38"/>
      <c r="L385" s="41"/>
      <c r="M385" s="219"/>
      <c r="N385" s="220"/>
      <c r="O385" s="66"/>
      <c r="P385" s="66"/>
      <c r="Q385" s="66"/>
      <c r="R385" s="66"/>
      <c r="S385" s="66"/>
      <c r="T385" s="67"/>
      <c r="U385" s="36"/>
      <c r="V385" s="36"/>
      <c r="W385" s="36"/>
      <c r="X385" s="36"/>
      <c r="Y385" s="36"/>
      <c r="Z385" s="36"/>
      <c r="AA385" s="36"/>
      <c r="AB385" s="36"/>
      <c r="AC385" s="36"/>
      <c r="AD385" s="36"/>
      <c r="AE385" s="36"/>
      <c r="AT385" s="18" t="s">
        <v>238</v>
      </c>
      <c r="AU385" s="18" t="s">
        <v>89</v>
      </c>
    </row>
    <row r="386" spans="1:65" s="12" customFormat="1" ht="22.9" customHeight="1">
      <c r="B386" s="160"/>
      <c r="C386" s="161"/>
      <c r="D386" s="162" t="s">
        <v>79</v>
      </c>
      <c r="E386" s="174" t="s">
        <v>1202</v>
      </c>
      <c r="F386" s="174" t="s">
        <v>1203</v>
      </c>
      <c r="G386" s="161"/>
      <c r="H386" s="161"/>
      <c r="I386" s="164"/>
      <c r="J386" s="175">
        <f>BK386</f>
        <v>0</v>
      </c>
      <c r="K386" s="161"/>
      <c r="L386" s="166"/>
      <c r="M386" s="167"/>
      <c r="N386" s="168"/>
      <c r="O386" s="168"/>
      <c r="P386" s="169">
        <f>SUM(P387:P395)</f>
        <v>0</v>
      </c>
      <c r="Q386" s="168"/>
      <c r="R386" s="169">
        <f>SUM(R387:R395)</f>
        <v>0.17986949999999999</v>
      </c>
      <c r="S386" s="168"/>
      <c r="T386" s="170">
        <f>SUM(T387:T395)</f>
        <v>0</v>
      </c>
      <c r="AR386" s="171" t="s">
        <v>89</v>
      </c>
      <c r="AT386" s="172" t="s">
        <v>79</v>
      </c>
      <c r="AU386" s="172" t="s">
        <v>21</v>
      </c>
      <c r="AY386" s="171" t="s">
        <v>142</v>
      </c>
      <c r="BK386" s="173">
        <f>SUM(BK387:BK395)</f>
        <v>0</v>
      </c>
    </row>
    <row r="387" spans="1:65" s="2" customFormat="1" ht="14.45" customHeight="1">
      <c r="A387" s="36"/>
      <c r="B387" s="37"/>
      <c r="C387" s="176" t="s">
        <v>1204</v>
      </c>
      <c r="D387" s="176" t="s">
        <v>145</v>
      </c>
      <c r="E387" s="177" t="s">
        <v>1205</v>
      </c>
      <c r="F387" s="178" t="s">
        <v>1206</v>
      </c>
      <c r="G387" s="179" t="s">
        <v>294</v>
      </c>
      <c r="H387" s="180">
        <v>14.4</v>
      </c>
      <c r="I387" s="181"/>
      <c r="J387" s="182">
        <f t="shared" ref="J387:J394" si="10">ROUND(I387*H387,2)</f>
        <v>0</v>
      </c>
      <c r="K387" s="178" t="s">
        <v>149</v>
      </c>
      <c r="L387" s="41"/>
      <c r="M387" s="183" t="s">
        <v>35</v>
      </c>
      <c r="N387" s="184" t="s">
        <v>51</v>
      </c>
      <c r="O387" s="66"/>
      <c r="P387" s="185">
        <f t="shared" ref="P387:P394" si="11">O387*H387</f>
        <v>0</v>
      </c>
      <c r="Q387" s="185">
        <v>2.0000000000000002E-5</v>
      </c>
      <c r="R387" s="185">
        <f t="shared" ref="R387:R394" si="12">Q387*H387</f>
        <v>2.8800000000000001E-4</v>
      </c>
      <c r="S387" s="185">
        <v>0</v>
      </c>
      <c r="T387" s="186">
        <f t="shared" ref="T387:T394" si="13">S387*H387</f>
        <v>0</v>
      </c>
      <c r="U387" s="36"/>
      <c r="V387" s="36"/>
      <c r="W387" s="36"/>
      <c r="X387" s="36"/>
      <c r="Y387" s="36"/>
      <c r="Z387" s="36"/>
      <c r="AA387" s="36"/>
      <c r="AB387" s="36"/>
      <c r="AC387" s="36"/>
      <c r="AD387" s="36"/>
      <c r="AE387" s="36"/>
      <c r="AR387" s="187" t="s">
        <v>307</v>
      </c>
      <c r="AT387" s="187" t="s">
        <v>145</v>
      </c>
      <c r="AU387" s="187" t="s">
        <v>89</v>
      </c>
      <c r="AY387" s="18" t="s">
        <v>142</v>
      </c>
      <c r="BE387" s="188">
        <f t="shared" ref="BE387:BE394" si="14">IF(N387="základní",J387,0)</f>
        <v>0</v>
      </c>
      <c r="BF387" s="188">
        <f t="shared" ref="BF387:BF394" si="15">IF(N387="snížená",J387,0)</f>
        <v>0</v>
      </c>
      <c r="BG387" s="188">
        <f t="shared" ref="BG387:BG394" si="16">IF(N387="zákl. přenesená",J387,0)</f>
        <v>0</v>
      </c>
      <c r="BH387" s="188">
        <f t="shared" ref="BH387:BH394" si="17">IF(N387="sníž. přenesená",J387,0)</f>
        <v>0</v>
      </c>
      <c r="BI387" s="188">
        <f t="shared" ref="BI387:BI394" si="18">IF(N387="nulová",J387,0)</f>
        <v>0</v>
      </c>
      <c r="BJ387" s="18" t="s">
        <v>21</v>
      </c>
      <c r="BK387" s="188">
        <f t="shared" ref="BK387:BK394" si="19">ROUND(I387*H387,2)</f>
        <v>0</v>
      </c>
      <c r="BL387" s="18" t="s">
        <v>307</v>
      </c>
      <c r="BM387" s="187" t="s">
        <v>1207</v>
      </c>
    </row>
    <row r="388" spans="1:65" s="2" customFormat="1" ht="14.45" customHeight="1">
      <c r="A388" s="36"/>
      <c r="B388" s="37"/>
      <c r="C388" s="176" t="s">
        <v>1208</v>
      </c>
      <c r="D388" s="176" t="s">
        <v>145</v>
      </c>
      <c r="E388" s="177" t="s">
        <v>1209</v>
      </c>
      <c r="F388" s="178" t="s">
        <v>1210</v>
      </c>
      <c r="G388" s="179" t="s">
        <v>256</v>
      </c>
      <c r="H388" s="180">
        <v>13.01</v>
      </c>
      <c r="I388" s="181"/>
      <c r="J388" s="182">
        <f t="shared" si="10"/>
        <v>0</v>
      </c>
      <c r="K388" s="178" t="s">
        <v>149</v>
      </c>
      <c r="L388" s="41"/>
      <c r="M388" s="183" t="s">
        <v>35</v>
      </c>
      <c r="N388" s="184" t="s">
        <v>51</v>
      </c>
      <c r="O388" s="66"/>
      <c r="P388" s="185">
        <f t="shared" si="11"/>
        <v>0</v>
      </c>
      <c r="Q388" s="185">
        <v>0</v>
      </c>
      <c r="R388" s="185">
        <f t="shared" si="12"/>
        <v>0</v>
      </c>
      <c r="S388" s="185">
        <v>0</v>
      </c>
      <c r="T388" s="186">
        <f t="shared" si="13"/>
        <v>0</v>
      </c>
      <c r="U388" s="36"/>
      <c r="V388" s="36"/>
      <c r="W388" s="36"/>
      <c r="X388" s="36"/>
      <c r="Y388" s="36"/>
      <c r="Z388" s="36"/>
      <c r="AA388" s="36"/>
      <c r="AB388" s="36"/>
      <c r="AC388" s="36"/>
      <c r="AD388" s="36"/>
      <c r="AE388" s="36"/>
      <c r="AR388" s="187" t="s">
        <v>307</v>
      </c>
      <c r="AT388" s="187" t="s">
        <v>145</v>
      </c>
      <c r="AU388" s="187" t="s">
        <v>89</v>
      </c>
      <c r="AY388" s="18" t="s">
        <v>142</v>
      </c>
      <c r="BE388" s="188">
        <f t="shared" si="14"/>
        <v>0</v>
      </c>
      <c r="BF388" s="188">
        <f t="shared" si="15"/>
        <v>0</v>
      </c>
      <c r="BG388" s="188">
        <f t="shared" si="16"/>
        <v>0</v>
      </c>
      <c r="BH388" s="188">
        <f t="shared" si="17"/>
        <v>0</v>
      </c>
      <c r="BI388" s="188">
        <f t="shared" si="18"/>
        <v>0</v>
      </c>
      <c r="BJ388" s="18" t="s">
        <v>21</v>
      </c>
      <c r="BK388" s="188">
        <f t="shared" si="19"/>
        <v>0</v>
      </c>
      <c r="BL388" s="18" t="s">
        <v>307</v>
      </c>
      <c r="BM388" s="187" t="s">
        <v>1211</v>
      </c>
    </row>
    <row r="389" spans="1:65" s="2" customFormat="1" ht="14.45" customHeight="1">
      <c r="A389" s="36"/>
      <c r="B389" s="37"/>
      <c r="C389" s="176" t="s">
        <v>1212</v>
      </c>
      <c r="D389" s="176" t="s">
        <v>145</v>
      </c>
      <c r="E389" s="177" t="s">
        <v>1213</v>
      </c>
      <c r="F389" s="178" t="s">
        <v>1214</v>
      </c>
      <c r="G389" s="179" t="s">
        <v>256</v>
      </c>
      <c r="H389" s="180">
        <v>13.01</v>
      </c>
      <c r="I389" s="181"/>
      <c r="J389" s="182">
        <f t="shared" si="10"/>
        <v>0</v>
      </c>
      <c r="K389" s="178" t="s">
        <v>149</v>
      </c>
      <c r="L389" s="41"/>
      <c r="M389" s="183" t="s">
        <v>35</v>
      </c>
      <c r="N389" s="184" t="s">
        <v>51</v>
      </c>
      <c r="O389" s="66"/>
      <c r="P389" s="185">
        <f t="shared" si="11"/>
        <v>0</v>
      </c>
      <c r="Q389" s="185">
        <v>7.5500000000000003E-3</v>
      </c>
      <c r="R389" s="185">
        <f t="shared" si="12"/>
        <v>9.8225500000000007E-2</v>
      </c>
      <c r="S389" s="185">
        <v>0</v>
      </c>
      <c r="T389" s="186">
        <f t="shared" si="13"/>
        <v>0</v>
      </c>
      <c r="U389" s="36"/>
      <c r="V389" s="36"/>
      <c r="W389" s="36"/>
      <c r="X389" s="36"/>
      <c r="Y389" s="36"/>
      <c r="Z389" s="36"/>
      <c r="AA389" s="36"/>
      <c r="AB389" s="36"/>
      <c r="AC389" s="36"/>
      <c r="AD389" s="36"/>
      <c r="AE389" s="36"/>
      <c r="AR389" s="187" t="s">
        <v>307</v>
      </c>
      <c r="AT389" s="187" t="s">
        <v>145</v>
      </c>
      <c r="AU389" s="187" t="s">
        <v>89</v>
      </c>
      <c r="AY389" s="18" t="s">
        <v>142</v>
      </c>
      <c r="BE389" s="188">
        <f t="shared" si="14"/>
        <v>0</v>
      </c>
      <c r="BF389" s="188">
        <f t="shared" si="15"/>
        <v>0</v>
      </c>
      <c r="BG389" s="188">
        <f t="shared" si="16"/>
        <v>0</v>
      </c>
      <c r="BH389" s="188">
        <f t="shared" si="17"/>
        <v>0</v>
      </c>
      <c r="BI389" s="188">
        <f t="shared" si="18"/>
        <v>0</v>
      </c>
      <c r="BJ389" s="18" t="s">
        <v>21</v>
      </c>
      <c r="BK389" s="188">
        <f t="shared" si="19"/>
        <v>0</v>
      </c>
      <c r="BL389" s="18" t="s">
        <v>307</v>
      </c>
      <c r="BM389" s="187" t="s">
        <v>1215</v>
      </c>
    </row>
    <row r="390" spans="1:65" s="2" customFormat="1" ht="14.45" customHeight="1">
      <c r="A390" s="36"/>
      <c r="B390" s="37"/>
      <c r="C390" s="176" t="s">
        <v>1216</v>
      </c>
      <c r="D390" s="176" t="s">
        <v>145</v>
      </c>
      <c r="E390" s="177" t="s">
        <v>1217</v>
      </c>
      <c r="F390" s="178" t="s">
        <v>1218</v>
      </c>
      <c r="G390" s="179" t="s">
        <v>256</v>
      </c>
      <c r="H390" s="180">
        <v>13.01</v>
      </c>
      <c r="I390" s="181"/>
      <c r="J390" s="182">
        <f t="shared" si="10"/>
        <v>0</v>
      </c>
      <c r="K390" s="178" t="s">
        <v>149</v>
      </c>
      <c r="L390" s="41"/>
      <c r="M390" s="183" t="s">
        <v>35</v>
      </c>
      <c r="N390" s="184" t="s">
        <v>51</v>
      </c>
      <c r="O390" s="66"/>
      <c r="P390" s="185">
        <f t="shared" si="11"/>
        <v>0</v>
      </c>
      <c r="Q390" s="185">
        <v>2.9999999999999997E-4</v>
      </c>
      <c r="R390" s="185">
        <f t="shared" si="12"/>
        <v>3.9029999999999998E-3</v>
      </c>
      <c r="S390" s="185">
        <v>0</v>
      </c>
      <c r="T390" s="186">
        <f t="shared" si="13"/>
        <v>0</v>
      </c>
      <c r="U390" s="36"/>
      <c r="V390" s="36"/>
      <c r="W390" s="36"/>
      <c r="X390" s="36"/>
      <c r="Y390" s="36"/>
      <c r="Z390" s="36"/>
      <c r="AA390" s="36"/>
      <c r="AB390" s="36"/>
      <c r="AC390" s="36"/>
      <c r="AD390" s="36"/>
      <c r="AE390" s="36"/>
      <c r="AR390" s="187" t="s">
        <v>307</v>
      </c>
      <c r="AT390" s="187" t="s">
        <v>145</v>
      </c>
      <c r="AU390" s="187" t="s">
        <v>89</v>
      </c>
      <c r="AY390" s="18" t="s">
        <v>142</v>
      </c>
      <c r="BE390" s="188">
        <f t="shared" si="14"/>
        <v>0</v>
      </c>
      <c r="BF390" s="188">
        <f t="shared" si="15"/>
        <v>0</v>
      </c>
      <c r="BG390" s="188">
        <f t="shared" si="16"/>
        <v>0</v>
      </c>
      <c r="BH390" s="188">
        <f t="shared" si="17"/>
        <v>0</v>
      </c>
      <c r="BI390" s="188">
        <f t="shared" si="18"/>
        <v>0</v>
      </c>
      <c r="BJ390" s="18" t="s">
        <v>21</v>
      </c>
      <c r="BK390" s="188">
        <f t="shared" si="19"/>
        <v>0</v>
      </c>
      <c r="BL390" s="18" t="s">
        <v>307</v>
      </c>
      <c r="BM390" s="187" t="s">
        <v>1219</v>
      </c>
    </row>
    <row r="391" spans="1:65" s="2" customFormat="1" ht="14.45" customHeight="1">
      <c r="A391" s="36"/>
      <c r="B391" s="37"/>
      <c r="C391" s="176" t="s">
        <v>1220</v>
      </c>
      <c r="D391" s="176" t="s">
        <v>145</v>
      </c>
      <c r="E391" s="177" t="s">
        <v>1221</v>
      </c>
      <c r="F391" s="178" t="s">
        <v>1222</v>
      </c>
      <c r="G391" s="179" t="s">
        <v>256</v>
      </c>
      <c r="H391" s="180">
        <v>13.01</v>
      </c>
      <c r="I391" s="181"/>
      <c r="J391" s="182">
        <f t="shared" si="10"/>
        <v>0</v>
      </c>
      <c r="K391" s="178" t="s">
        <v>149</v>
      </c>
      <c r="L391" s="41"/>
      <c r="M391" s="183" t="s">
        <v>35</v>
      </c>
      <c r="N391" s="184" t="s">
        <v>51</v>
      </c>
      <c r="O391" s="66"/>
      <c r="P391" s="185">
        <f t="shared" si="11"/>
        <v>0</v>
      </c>
      <c r="Q391" s="185">
        <v>2.3E-3</v>
      </c>
      <c r="R391" s="185">
        <f t="shared" si="12"/>
        <v>2.9922999999999998E-2</v>
      </c>
      <c r="S391" s="185">
        <v>0</v>
      </c>
      <c r="T391" s="186">
        <f t="shared" si="13"/>
        <v>0</v>
      </c>
      <c r="U391" s="36"/>
      <c r="V391" s="36"/>
      <c r="W391" s="36"/>
      <c r="X391" s="36"/>
      <c r="Y391" s="36"/>
      <c r="Z391" s="36"/>
      <c r="AA391" s="36"/>
      <c r="AB391" s="36"/>
      <c r="AC391" s="36"/>
      <c r="AD391" s="36"/>
      <c r="AE391" s="36"/>
      <c r="AR391" s="187" t="s">
        <v>307</v>
      </c>
      <c r="AT391" s="187" t="s">
        <v>145</v>
      </c>
      <c r="AU391" s="187" t="s">
        <v>89</v>
      </c>
      <c r="AY391" s="18" t="s">
        <v>142</v>
      </c>
      <c r="BE391" s="188">
        <f t="shared" si="14"/>
        <v>0</v>
      </c>
      <c r="BF391" s="188">
        <f t="shared" si="15"/>
        <v>0</v>
      </c>
      <c r="BG391" s="188">
        <f t="shared" si="16"/>
        <v>0</v>
      </c>
      <c r="BH391" s="188">
        <f t="shared" si="17"/>
        <v>0</v>
      </c>
      <c r="BI391" s="188">
        <f t="shared" si="18"/>
        <v>0</v>
      </c>
      <c r="BJ391" s="18" t="s">
        <v>21</v>
      </c>
      <c r="BK391" s="188">
        <f t="shared" si="19"/>
        <v>0</v>
      </c>
      <c r="BL391" s="18" t="s">
        <v>307</v>
      </c>
      <c r="BM391" s="187" t="s">
        <v>1223</v>
      </c>
    </row>
    <row r="392" spans="1:65" s="2" customFormat="1" ht="14.45" customHeight="1">
      <c r="A392" s="36"/>
      <c r="B392" s="37"/>
      <c r="C392" s="176" t="s">
        <v>1224</v>
      </c>
      <c r="D392" s="176" t="s">
        <v>145</v>
      </c>
      <c r="E392" s="177" t="s">
        <v>1225</v>
      </c>
      <c r="F392" s="178" t="s">
        <v>1226</v>
      </c>
      <c r="G392" s="179" t="s">
        <v>256</v>
      </c>
      <c r="H392" s="180">
        <v>13.01</v>
      </c>
      <c r="I392" s="181"/>
      <c r="J392" s="182">
        <f t="shared" si="10"/>
        <v>0</v>
      </c>
      <c r="K392" s="178" t="s">
        <v>149</v>
      </c>
      <c r="L392" s="41"/>
      <c r="M392" s="183" t="s">
        <v>35</v>
      </c>
      <c r="N392" s="184" t="s">
        <v>51</v>
      </c>
      <c r="O392" s="66"/>
      <c r="P392" s="185">
        <f t="shared" si="11"/>
        <v>0</v>
      </c>
      <c r="Q392" s="185">
        <v>2.0000000000000001E-4</v>
      </c>
      <c r="R392" s="185">
        <f t="shared" si="12"/>
        <v>2.6020000000000001E-3</v>
      </c>
      <c r="S392" s="185">
        <v>0</v>
      </c>
      <c r="T392" s="186">
        <f t="shared" si="13"/>
        <v>0</v>
      </c>
      <c r="U392" s="36"/>
      <c r="V392" s="36"/>
      <c r="W392" s="36"/>
      <c r="X392" s="36"/>
      <c r="Y392" s="36"/>
      <c r="Z392" s="36"/>
      <c r="AA392" s="36"/>
      <c r="AB392" s="36"/>
      <c r="AC392" s="36"/>
      <c r="AD392" s="36"/>
      <c r="AE392" s="36"/>
      <c r="AR392" s="187" t="s">
        <v>307</v>
      </c>
      <c r="AT392" s="187" t="s">
        <v>145</v>
      </c>
      <c r="AU392" s="187" t="s">
        <v>89</v>
      </c>
      <c r="AY392" s="18" t="s">
        <v>142</v>
      </c>
      <c r="BE392" s="188">
        <f t="shared" si="14"/>
        <v>0</v>
      </c>
      <c r="BF392" s="188">
        <f t="shared" si="15"/>
        <v>0</v>
      </c>
      <c r="BG392" s="188">
        <f t="shared" si="16"/>
        <v>0</v>
      </c>
      <c r="BH392" s="188">
        <f t="shared" si="17"/>
        <v>0</v>
      </c>
      <c r="BI392" s="188">
        <f t="shared" si="18"/>
        <v>0</v>
      </c>
      <c r="BJ392" s="18" t="s">
        <v>21</v>
      </c>
      <c r="BK392" s="188">
        <f t="shared" si="19"/>
        <v>0</v>
      </c>
      <c r="BL392" s="18" t="s">
        <v>307</v>
      </c>
      <c r="BM392" s="187" t="s">
        <v>1227</v>
      </c>
    </row>
    <row r="393" spans="1:65" s="2" customFormat="1" ht="14.45" customHeight="1">
      <c r="A393" s="36"/>
      <c r="B393" s="37"/>
      <c r="C393" s="176" t="s">
        <v>1228</v>
      </c>
      <c r="D393" s="176" t="s">
        <v>145</v>
      </c>
      <c r="E393" s="177" t="s">
        <v>1229</v>
      </c>
      <c r="F393" s="178" t="s">
        <v>1230</v>
      </c>
      <c r="G393" s="179" t="s">
        <v>294</v>
      </c>
      <c r="H393" s="180">
        <v>14.4</v>
      </c>
      <c r="I393" s="181"/>
      <c r="J393" s="182">
        <f t="shared" si="10"/>
        <v>0</v>
      </c>
      <c r="K393" s="178" t="s">
        <v>149</v>
      </c>
      <c r="L393" s="41"/>
      <c r="M393" s="183" t="s">
        <v>35</v>
      </c>
      <c r="N393" s="184" t="s">
        <v>51</v>
      </c>
      <c r="O393" s="66"/>
      <c r="P393" s="185">
        <f t="shared" si="11"/>
        <v>0</v>
      </c>
      <c r="Q393" s="185">
        <v>3.1199999999999999E-3</v>
      </c>
      <c r="R393" s="185">
        <f t="shared" si="12"/>
        <v>4.4928000000000003E-2</v>
      </c>
      <c r="S393" s="185">
        <v>0</v>
      </c>
      <c r="T393" s="186">
        <f t="shared" si="13"/>
        <v>0</v>
      </c>
      <c r="U393" s="36"/>
      <c r="V393" s="36"/>
      <c r="W393" s="36"/>
      <c r="X393" s="36"/>
      <c r="Y393" s="36"/>
      <c r="Z393" s="36"/>
      <c r="AA393" s="36"/>
      <c r="AB393" s="36"/>
      <c r="AC393" s="36"/>
      <c r="AD393" s="36"/>
      <c r="AE393" s="36"/>
      <c r="AR393" s="187" t="s">
        <v>307</v>
      </c>
      <c r="AT393" s="187" t="s">
        <v>145</v>
      </c>
      <c r="AU393" s="187" t="s">
        <v>89</v>
      </c>
      <c r="AY393" s="18" t="s">
        <v>142</v>
      </c>
      <c r="BE393" s="188">
        <f t="shared" si="14"/>
        <v>0</v>
      </c>
      <c r="BF393" s="188">
        <f t="shared" si="15"/>
        <v>0</v>
      </c>
      <c r="BG393" s="188">
        <f t="shared" si="16"/>
        <v>0</v>
      </c>
      <c r="BH393" s="188">
        <f t="shared" si="17"/>
        <v>0</v>
      </c>
      <c r="BI393" s="188">
        <f t="shared" si="18"/>
        <v>0</v>
      </c>
      <c r="BJ393" s="18" t="s">
        <v>21</v>
      </c>
      <c r="BK393" s="188">
        <f t="shared" si="19"/>
        <v>0</v>
      </c>
      <c r="BL393" s="18" t="s">
        <v>307</v>
      </c>
      <c r="BM393" s="187" t="s">
        <v>1231</v>
      </c>
    </row>
    <row r="394" spans="1:65" s="2" customFormat="1" ht="24.2" customHeight="1">
      <c r="A394" s="36"/>
      <c r="B394" s="37"/>
      <c r="C394" s="176" t="s">
        <v>1232</v>
      </c>
      <c r="D394" s="176" t="s">
        <v>145</v>
      </c>
      <c r="E394" s="177" t="s">
        <v>1233</v>
      </c>
      <c r="F394" s="178" t="s">
        <v>1234</v>
      </c>
      <c r="G394" s="179" t="s">
        <v>236</v>
      </c>
      <c r="H394" s="180">
        <v>0.18</v>
      </c>
      <c r="I394" s="181"/>
      <c r="J394" s="182">
        <f t="shared" si="10"/>
        <v>0</v>
      </c>
      <c r="K394" s="178" t="s">
        <v>149</v>
      </c>
      <c r="L394" s="41"/>
      <c r="M394" s="183" t="s">
        <v>35</v>
      </c>
      <c r="N394" s="184" t="s">
        <v>51</v>
      </c>
      <c r="O394" s="66"/>
      <c r="P394" s="185">
        <f t="shared" si="11"/>
        <v>0</v>
      </c>
      <c r="Q394" s="185">
        <v>0</v>
      </c>
      <c r="R394" s="185">
        <f t="shared" si="12"/>
        <v>0</v>
      </c>
      <c r="S394" s="185">
        <v>0</v>
      </c>
      <c r="T394" s="186">
        <f t="shared" si="13"/>
        <v>0</v>
      </c>
      <c r="U394" s="36"/>
      <c r="V394" s="36"/>
      <c r="W394" s="36"/>
      <c r="X394" s="36"/>
      <c r="Y394" s="36"/>
      <c r="Z394" s="36"/>
      <c r="AA394" s="36"/>
      <c r="AB394" s="36"/>
      <c r="AC394" s="36"/>
      <c r="AD394" s="36"/>
      <c r="AE394" s="36"/>
      <c r="AR394" s="187" t="s">
        <v>307</v>
      </c>
      <c r="AT394" s="187" t="s">
        <v>145</v>
      </c>
      <c r="AU394" s="187" t="s">
        <v>89</v>
      </c>
      <c r="AY394" s="18" t="s">
        <v>142</v>
      </c>
      <c r="BE394" s="188">
        <f t="shared" si="14"/>
        <v>0</v>
      </c>
      <c r="BF394" s="188">
        <f t="shared" si="15"/>
        <v>0</v>
      </c>
      <c r="BG394" s="188">
        <f t="shared" si="16"/>
        <v>0</v>
      </c>
      <c r="BH394" s="188">
        <f t="shared" si="17"/>
        <v>0</v>
      </c>
      <c r="BI394" s="188">
        <f t="shared" si="18"/>
        <v>0</v>
      </c>
      <c r="BJ394" s="18" t="s">
        <v>21</v>
      </c>
      <c r="BK394" s="188">
        <f t="shared" si="19"/>
        <v>0</v>
      </c>
      <c r="BL394" s="18" t="s">
        <v>307</v>
      </c>
      <c r="BM394" s="187" t="s">
        <v>1235</v>
      </c>
    </row>
    <row r="395" spans="1:65" s="2" customFormat="1" ht="78">
      <c r="A395" s="36"/>
      <c r="B395" s="37"/>
      <c r="C395" s="38"/>
      <c r="D395" s="196" t="s">
        <v>238</v>
      </c>
      <c r="E395" s="38"/>
      <c r="F395" s="217" t="s">
        <v>1236</v>
      </c>
      <c r="G395" s="38"/>
      <c r="H395" s="38"/>
      <c r="I395" s="218"/>
      <c r="J395" s="38"/>
      <c r="K395" s="38"/>
      <c r="L395" s="41"/>
      <c r="M395" s="219"/>
      <c r="N395" s="220"/>
      <c r="O395" s="66"/>
      <c r="P395" s="66"/>
      <c r="Q395" s="66"/>
      <c r="R395" s="66"/>
      <c r="S395" s="66"/>
      <c r="T395" s="67"/>
      <c r="U395" s="36"/>
      <c r="V395" s="36"/>
      <c r="W395" s="36"/>
      <c r="X395" s="36"/>
      <c r="Y395" s="36"/>
      <c r="Z395" s="36"/>
      <c r="AA395" s="36"/>
      <c r="AB395" s="36"/>
      <c r="AC395" s="36"/>
      <c r="AD395" s="36"/>
      <c r="AE395" s="36"/>
      <c r="AT395" s="18" t="s">
        <v>238</v>
      </c>
      <c r="AU395" s="18" t="s">
        <v>89</v>
      </c>
    </row>
    <row r="396" spans="1:65" s="12" customFormat="1" ht="22.9" customHeight="1">
      <c r="B396" s="160"/>
      <c r="C396" s="161"/>
      <c r="D396" s="162" t="s">
        <v>79</v>
      </c>
      <c r="E396" s="174" t="s">
        <v>1237</v>
      </c>
      <c r="F396" s="174" t="s">
        <v>1238</v>
      </c>
      <c r="G396" s="161"/>
      <c r="H396" s="161"/>
      <c r="I396" s="164"/>
      <c r="J396" s="175">
        <f>BK396</f>
        <v>0</v>
      </c>
      <c r="K396" s="161"/>
      <c r="L396" s="166"/>
      <c r="M396" s="167"/>
      <c r="N396" s="168"/>
      <c r="O396" s="168"/>
      <c r="P396" s="169">
        <f>SUM(P397:P414)</f>
        <v>0</v>
      </c>
      <c r="Q396" s="168"/>
      <c r="R396" s="169">
        <f>SUM(R397:R414)</f>
        <v>3.3861741999999997</v>
      </c>
      <c r="S396" s="168"/>
      <c r="T396" s="170">
        <f>SUM(T397:T414)</f>
        <v>5.2345000000000006</v>
      </c>
      <c r="AR396" s="171" t="s">
        <v>89</v>
      </c>
      <c r="AT396" s="172" t="s">
        <v>79</v>
      </c>
      <c r="AU396" s="172" t="s">
        <v>21</v>
      </c>
      <c r="AY396" s="171" t="s">
        <v>142</v>
      </c>
      <c r="BK396" s="173">
        <f>SUM(BK397:BK414)</f>
        <v>0</v>
      </c>
    </row>
    <row r="397" spans="1:65" s="2" customFormat="1" ht="14.45" customHeight="1">
      <c r="A397" s="36"/>
      <c r="B397" s="37"/>
      <c r="C397" s="176" t="s">
        <v>1239</v>
      </c>
      <c r="D397" s="176" t="s">
        <v>145</v>
      </c>
      <c r="E397" s="177" t="s">
        <v>1240</v>
      </c>
      <c r="F397" s="178" t="s">
        <v>1241</v>
      </c>
      <c r="G397" s="179" t="s">
        <v>256</v>
      </c>
      <c r="H397" s="180">
        <v>95</v>
      </c>
      <c r="I397" s="181"/>
      <c r="J397" s="182">
        <f>ROUND(I397*H397,2)</f>
        <v>0</v>
      </c>
      <c r="K397" s="178" t="s">
        <v>149</v>
      </c>
      <c r="L397" s="41"/>
      <c r="M397" s="183" t="s">
        <v>35</v>
      </c>
      <c r="N397" s="184" t="s">
        <v>51</v>
      </c>
      <c r="O397" s="66"/>
      <c r="P397" s="185">
        <f>O397*H397</f>
        <v>0</v>
      </c>
      <c r="Q397" s="185">
        <v>0</v>
      </c>
      <c r="R397" s="185">
        <f>Q397*H397</f>
        <v>0</v>
      </c>
      <c r="S397" s="185">
        <v>5.5100000000000003E-2</v>
      </c>
      <c r="T397" s="186">
        <f>S397*H397</f>
        <v>5.2345000000000006</v>
      </c>
      <c r="U397" s="36"/>
      <c r="V397" s="36"/>
      <c r="W397" s="36"/>
      <c r="X397" s="36"/>
      <c r="Y397" s="36"/>
      <c r="Z397" s="36"/>
      <c r="AA397" s="36"/>
      <c r="AB397" s="36"/>
      <c r="AC397" s="36"/>
      <c r="AD397" s="36"/>
      <c r="AE397" s="36"/>
      <c r="AR397" s="187" t="s">
        <v>307</v>
      </c>
      <c r="AT397" s="187" t="s">
        <v>145</v>
      </c>
      <c r="AU397" s="187" t="s">
        <v>89</v>
      </c>
      <c r="AY397" s="18" t="s">
        <v>142</v>
      </c>
      <c r="BE397" s="188">
        <f>IF(N397="základní",J397,0)</f>
        <v>0</v>
      </c>
      <c r="BF397" s="188">
        <f>IF(N397="snížená",J397,0)</f>
        <v>0</v>
      </c>
      <c r="BG397" s="188">
        <f>IF(N397="zákl. přenesená",J397,0)</f>
        <v>0</v>
      </c>
      <c r="BH397" s="188">
        <f>IF(N397="sníž. přenesená",J397,0)</f>
        <v>0</v>
      </c>
      <c r="BI397" s="188">
        <f>IF(N397="nulová",J397,0)</f>
        <v>0</v>
      </c>
      <c r="BJ397" s="18" t="s">
        <v>21</v>
      </c>
      <c r="BK397" s="188">
        <f>ROUND(I397*H397,2)</f>
        <v>0</v>
      </c>
      <c r="BL397" s="18" t="s">
        <v>307</v>
      </c>
      <c r="BM397" s="187" t="s">
        <v>1242</v>
      </c>
    </row>
    <row r="398" spans="1:65" s="2" customFormat="1" ht="24.2" customHeight="1">
      <c r="A398" s="36"/>
      <c r="B398" s="37"/>
      <c r="C398" s="176" t="s">
        <v>1243</v>
      </c>
      <c r="D398" s="176" t="s">
        <v>145</v>
      </c>
      <c r="E398" s="177" t="s">
        <v>1244</v>
      </c>
      <c r="F398" s="178" t="s">
        <v>1245</v>
      </c>
      <c r="G398" s="179" t="s">
        <v>256</v>
      </c>
      <c r="H398" s="180">
        <v>128.94800000000001</v>
      </c>
      <c r="I398" s="181"/>
      <c r="J398" s="182">
        <f>ROUND(I398*H398,2)</f>
        <v>0</v>
      </c>
      <c r="K398" s="178" t="s">
        <v>149</v>
      </c>
      <c r="L398" s="41"/>
      <c r="M398" s="183" t="s">
        <v>35</v>
      </c>
      <c r="N398" s="184" t="s">
        <v>51</v>
      </c>
      <c r="O398" s="66"/>
      <c r="P398" s="185">
        <f>O398*H398</f>
        <v>0</v>
      </c>
      <c r="Q398" s="185">
        <v>3.0999999999999999E-3</v>
      </c>
      <c r="R398" s="185">
        <f>Q398*H398</f>
        <v>0.39973880000000001</v>
      </c>
      <c r="S398" s="185">
        <v>0</v>
      </c>
      <c r="T398" s="186">
        <f>S398*H398</f>
        <v>0</v>
      </c>
      <c r="U398" s="36"/>
      <c r="V398" s="36"/>
      <c r="W398" s="36"/>
      <c r="X398" s="36"/>
      <c r="Y398" s="36"/>
      <c r="Z398" s="36"/>
      <c r="AA398" s="36"/>
      <c r="AB398" s="36"/>
      <c r="AC398" s="36"/>
      <c r="AD398" s="36"/>
      <c r="AE398" s="36"/>
      <c r="AR398" s="187" t="s">
        <v>307</v>
      </c>
      <c r="AT398" s="187" t="s">
        <v>145</v>
      </c>
      <c r="AU398" s="187" t="s">
        <v>89</v>
      </c>
      <c r="AY398" s="18" t="s">
        <v>142</v>
      </c>
      <c r="BE398" s="188">
        <f>IF(N398="základní",J398,0)</f>
        <v>0</v>
      </c>
      <c r="BF398" s="188">
        <f>IF(N398="snížená",J398,0)</f>
        <v>0</v>
      </c>
      <c r="BG398" s="188">
        <f>IF(N398="zákl. přenesená",J398,0)</f>
        <v>0</v>
      </c>
      <c r="BH398" s="188">
        <f>IF(N398="sníž. přenesená",J398,0)</f>
        <v>0</v>
      </c>
      <c r="BI398" s="188">
        <f>IF(N398="nulová",J398,0)</f>
        <v>0</v>
      </c>
      <c r="BJ398" s="18" t="s">
        <v>21</v>
      </c>
      <c r="BK398" s="188">
        <f>ROUND(I398*H398,2)</f>
        <v>0</v>
      </c>
      <c r="BL398" s="18" t="s">
        <v>307</v>
      </c>
      <c r="BM398" s="187" t="s">
        <v>1246</v>
      </c>
    </row>
    <row r="399" spans="1:65" s="15" customFormat="1" ht="11.25">
      <c r="B399" s="231"/>
      <c r="C399" s="232"/>
      <c r="D399" s="196" t="s">
        <v>231</v>
      </c>
      <c r="E399" s="233" t="s">
        <v>35</v>
      </c>
      <c r="F399" s="234" t="s">
        <v>1247</v>
      </c>
      <c r="G399" s="232"/>
      <c r="H399" s="233" t="s">
        <v>35</v>
      </c>
      <c r="I399" s="235"/>
      <c r="J399" s="232"/>
      <c r="K399" s="232"/>
      <c r="L399" s="236"/>
      <c r="M399" s="237"/>
      <c r="N399" s="238"/>
      <c r="O399" s="238"/>
      <c r="P399" s="238"/>
      <c r="Q399" s="238"/>
      <c r="R399" s="238"/>
      <c r="S399" s="238"/>
      <c r="T399" s="239"/>
      <c r="AT399" s="240" t="s">
        <v>231</v>
      </c>
      <c r="AU399" s="240" t="s">
        <v>89</v>
      </c>
      <c r="AV399" s="15" t="s">
        <v>21</v>
      </c>
      <c r="AW399" s="15" t="s">
        <v>40</v>
      </c>
      <c r="AX399" s="15" t="s">
        <v>80</v>
      </c>
      <c r="AY399" s="240" t="s">
        <v>142</v>
      </c>
    </row>
    <row r="400" spans="1:65" s="13" customFormat="1" ht="11.25">
      <c r="B400" s="194"/>
      <c r="C400" s="195"/>
      <c r="D400" s="196" t="s">
        <v>231</v>
      </c>
      <c r="E400" s="197" t="s">
        <v>35</v>
      </c>
      <c r="F400" s="198" t="s">
        <v>1248</v>
      </c>
      <c r="G400" s="195"/>
      <c r="H400" s="199">
        <v>128.94800000000001</v>
      </c>
      <c r="I400" s="200"/>
      <c r="J400" s="195"/>
      <c r="K400" s="195"/>
      <c r="L400" s="201"/>
      <c r="M400" s="202"/>
      <c r="N400" s="203"/>
      <c r="O400" s="203"/>
      <c r="P400" s="203"/>
      <c r="Q400" s="203"/>
      <c r="R400" s="203"/>
      <c r="S400" s="203"/>
      <c r="T400" s="204"/>
      <c r="AT400" s="205" t="s">
        <v>231</v>
      </c>
      <c r="AU400" s="205" t="s">
        <v>89</v>
      </c>
      <c r="AV400" s="13" t="s">
        <v>89</v>
      </c>
      <c r="AW400" s="13" t="s">
        <v>40</v>
      </c>
      <c r="AX400" s="13" t="s">
        <v>80</v>
      </c>
      <c r="AY400" s="205" t="s">
        <v>142</v>
      </c>
    </row>
    <row r="401" spans="1:65" s="14" customFormat="1" ht="11.25">
      <c r="B401" s="206"/>
      <c r="C401" s="207"/>
      <c r="D401" s="196" t="s">
        <v>231</v>
      </c>
      <c r="E401" s="208" t="s">
        <v>35</v>
      </c>
      <c r="F401" s="209" t="s">
        <v>233</v>
      </c>
      <c r="G401" s="207"/>
      <c r="H401" s="210">
        <v>128.94800000000001</v>
      </c>
      <c r="I401" s="211"/>
      <c r="J401" s="207"/>
      <c r="K401" s="207"/>
      <c r="L401" s="212"/>
      <c r="M401" s="213"/>
      <c r="N401" s="214"/>
      <c r="O401" s="214"/>
      <c r="P401" s="214"/>
      <c r="Q401" s="214"/>
      <c r="R401" s="214"/>
      <c r="S401" s="214"/>
      <c r="T401" s="215"/>
      <c r="AT401" s="216" t="s">
        <v>231</v>
      </c>
      <c r="AU401" s="216" t="s">
        <v>89</v>
      </c>
      <c r="AV401" s="14" t="s">
        <v>161</v>
      </c>
      <c r="AW401" s="14" t="s">
        <v>40</v>
      </c>
      <c r="AX401" s="14" t="s">
        <v>21</v>
      </c>
      <c r="AY401" s="216" t="s">
        <v>142</v>
      </c>
    </row>
    <row r="402" spans="1:65" s="2" customFormat="1" ht="14.45" customHeight="1">
      <c r="A402" s="36"/>
      <c r="B402" s="37"/>
      <c r="C402" s="221" t="s">
        <v>1249</v>
      </c>
      <c r="D402" s="221" t="s">
        <v>240</v>
      </c>
      <c r="E402" s="222" t="s">
        <v>1250</v>
      </c>
      <c r="F402" s="223" t="s">
        <v>1251</v>
      </c>
      <c r="G402" s="224" t="s">
        <v>256</v>
      </c>
      <c r="H402" s="225">
        <v>148.22900000000001</v>
      </c>
      <c r="I402" s="226"/>
      <c r="J402" s="227">
        <f>ROUND(I402*H402,2)</f>
        <v>0</v>
      </c>
      <c r="K402" s="223" t="s">
        <v>149</v>
      </c>
      <c r="L402" s="228"/>
      <c r="M402" s="229" t="s">
        <v>35</v>
      </c>
      <c r="N402" s="230" t="s">
        <v>51</v>
      </c>
      <c r="O402" s="66"/>
      <c r="P402" s="185">
        <f>O402*H402</f>
        <v>0</v>
      </c>
      <c r="Q402" s="185">
        <v>1.26E-2</v>
      </c>
      <c r="R402" s="185">
        <f>Q402*H402</f>
        <v>1.8676854000000003</v>
      </c>
      <c r="S402" s="185">
        <v>0</v>
      </c>
      <c r="T402" s="186">
        <f>S402*H402</f>
        <v>0</v>
      </c>
      <c r="U402" s="36"/>
      <c r="V402" s="36"/>
      <c r="W402" s="36"/>
      <c r="X402" s="36"/>
      <c r="Y402" s="36"/>
      <c r="Z402" s="36"/>
      <c r="AA402" s="36"/>
      <c r="AB402" s="36"/>
      <c r="AC402" s="36"/>
      <c r="AD402" s="36"/>
      <c r="AE402" s="36"/>
      <c r="AR402" s="187" t="s">
        <v>386</v>
      </c>
      <c r="AT402" s="187" t="s">
        <v>240</v>
      </c>
      <c r="AU402" s="187" t="s">
        <v>89</v>
      </c>
      <c r="AY402" s="18" t="s">
        <v>142</v>
      </c>
      <c r="BE402" s="188">
        <f>IF(N402="základní",J402,0)</f>
        <v>0</v>
      </c>
      <c r="BF402" s="188">
        <f>IF(N402="snížená",J402,0)</f>
        <v>0</v>
      </c>
      <c r="BG402" s="188">
        <f>IF(N402="zákl. přenesená",J402,0)</f>
        <v>0</v>
      </c>
      <c r="BH402" s="188">
        <f>IF(N402="sníž. přenesená",J402,0)</f>
        <v>0</v>
      </c>
      <c r="BI402" s="188">
        <f>IF(N402="nulová",J402,0)</f>
        <v>0</v>
      </c>
      <c r="BJ402" s="18" t="s">
        <v>21</v>
      </c>
      <c r="BK402" s="188">
        <f>ROUND(I402*H402,2)</f>
        <v>0</v>
      </c>
      <c r="BL402" s="18" t="s">
        <v>307</v>
      </c>
      <c r="BM402" s="187" t="s">
        <v>1252</v>
      </c>
    </row>
    <row r="403" spans="1:65" s="2" customFormat="1" ht="14.45" customHeight="1">
      <c r="A403" s="36"/>
      <c r="B403" s="37"/>
      <c r="C403" s="176" t="s">
        <v>1253</v>
      </c>
      <c r="D403" s="176" t="s">
        <v>145</v>
      </c>
      <c r="E403" s="177" t="s">
        <v>1254</v>
      </c>
      <c r="F403" s="178" t="s">
        <v>1255</v>
      </c>
      <c r="G403" s="179" t="s">
        <v>256</v>
      </c>
      <c r="H403" s="180">
        <v>128.94999999999999</v>
      </c>
      <c r="I403" s="181"/>
      <c r="J403" s="182">
        <f>ROUND(I403*H403,2)</f>
        <v>0</v>
      </c>
      <c r="K403" s="178" t="s">
        <v>149</v>
      </c>
      <c r="L403" s="41"/>
      <c r="M403" s="183" t="s">
        <v>35</v>
      </c>
      <c r="N403" s="184" t="s">
        <v>51</v>
      </c>
      <c r="O403" s="66"/>
      <c r="P403" s="185">
        <f>O403*H403</f>
        <v>0</v>
      </c>
      <c r="Q403" s="185">
        <v>0</v>
      </c>
      <c r="R403" s="185">
        <f>Q403*H403</f>
        <v>0</v>
      </c>
      <c r="S403" s="185">
        <v>0</v>
      </c>
      <c r="T403" s="186">
        <f>S403*H403</f>
        <v>0</v>
      </c>
      <c r="U403" s="36"/>
      <c r="V403" s="36"/>
      <c r="W403" s="36"/>
      <c r="X403" s="36"/>
      <c r="Y403" s="36"/>
      <c r="Z403" s="36"/>
      <c r="AA403" s="36"/>
      <c r="AB403" s="36"/>
      <c r="AC403" s="36"/>
      <c r="AD403" s="36"/>
      <c r="AE403" s="36"/>
      <c r="AR403" s="187" t="s">
        <v>307</v>
      </c>
      <c r="AT403" s="187" t="s">
        <v>145</v>
      </c>
      <c r="AU403" s="187" t="s">
        <v>89</v>
      </c>
      <c r="AY403" s="18" t="s">
        <v>142</v>
      </c>
      <c r="BE403" s="188">
        <f>IF(N403="základní",J403,0)</f>
        <v>0</v>
      </c>
      <c r="BF403" s="188">
        <f>IF(N403="snížená",J403,0)</f>
        <v>0</v>
      </c>
      <c r="BG403" s="188">
        <f>IF(N403="zákl. přenesená",J403,0)</f>
        <v>0</v>
      </c>
      <c r="BH403" s="188">
        <f>IF(N403="sníž. přenesená",J403,0)</f>
        <v>0</v>
      </c>
      <c r="BI403" s="188">
        <f>IF(N403="nulová",J403,0)</f>
        <v>0</v>
      </c>
      <c r="BJ403" s="18" t="s">
        <v>21</v>
      </c>
      <c r="BK403" s="188">
        <f>ROUND(I403*H403,2)</f>
        <v>0</v>
      </c>
      <c r="BL403" s="18" t="s">
        <v>307</v>
      </c>
      <c r="BM403" s="187" t="s">
        <v>1256</v>
      </c>
    </row>
    <row r="404" spans="1:65" s="2" customFormat="1" ht="29.25">
      <c r="A404" s="36"/>
      <c r="B404" s="37"/>
      <c r="C404" s="38"/>
      <c r="D404" s="196" t="s">
        <v>238</v>
      </c>
      <c r="E404" s="38"/>
      <c r="F404" s="217" t="s">
        <v>1257</v>
      </c>
      <c r="G404" s="38"/>
      <c r="H404" s="38"/>
      <c r="I404" s="218"/>
      <c r="J404" s="38"/>
      <c r="K404" s="38"/>
      <c r="L404" s="41"/>
      <c r="M404" s="219"/>
      <c r="N404" s="220"/>
      <c r="O404" s="66"/>
      <c r="P404" s="66"/>
      <c r="Q404" s="66"/>
      <c r="R404" s="66"/>
      <c r="S404" s="66"/>
      <c r="T404" s="67"/>
      <c r="U404" s="36"/>
      <c r="V404" s="36"/>
      <c r="W404" s="36"/>
      <c r="X404" s="36"/>
      <c r="Y404" s="36"/>
      <c r="Z404" s="36"/>
      <c r="AA404" s="36"/>
      <c r="AB404" s="36"/>
      <c r="AC404" s="36"/>
      <c r="AD404" s="36"/>
      <c r="AE404" s="36"/>
      <c r="AT404" s="18" t="s">
        <v>238</v>
      </c>
      <c r="AU404" s="18" t="s">
        <v>89</v>
      </c>
    </row>
    <row r="405" spans="1:65" s="2" customFormat="1" ht="14.45" customHeight="1">
      <c r="A405" s="36"/>
      <c r="B405" s="37"/>
      <c r="C405" s="176" t="s">
        <v>1258</v>
      </c>
      <c r="D405" s="176" t="s">
        <v>145</v>
      </c>
      <c r="E405" s="177" t="s">
        <v>1259</v>
      </c>
      <c r="F405" s="178" t="s">
        <v>1260</v>
      </c>
      <c r="G405" s="179" t="s">
        <v>256</v>
      </c>
      <c r="H405" s="180">
        <v>128.94999999999999</v>
      </c>
      <c r="I405" s="181"/>
      <c r="J405" s="182">
        <f>ROUND(I405*H405,2)</f>
        <v>0</v>
      </c>
      <c r="K405" s="178" t="s">
        <v>149</v>
      </c>
      <c r="L405" s="41"/>
      <c r="M405" s="183" t="s">
        <v>35</v>
      </c>
      <c r="N405" s="184" t="s">
        <v>51</v>
      </c>
      <c r="O405" s="66"/>
      <c r="P405" s="185">
        <f>O405*H405</f>
        <v>0</v>
      </c>
      <c r="Q405" s="185">
        <v>0</v>
      </c>
      <c r="R405" s="185">
        <f>Q405*H405</f>
        <v>0</v>
      </c>
      <c r="S405" s="185">
        <v>0</v>
      </c>
      <c r="T405" s="186">
        <f>S405*H405</f>
        <v>0</v>
      </c>
      <c r="U405" s="36"/>
      <c r="V405" s="36"/>
      <c r="W405" s="36"/>
      <c r="X405" s="36"/>
      <c r="Y405" s="36"/>
      <c r="Z405" s="36"/>
      <c r="AA405" s="36"/>
      <c r="AB405" s="36"/>
      <c r="AC405" s="36"/>
      <c r="AD405" s="36"/>
      <c r="AE405" s="36"/>
      <c r="AR405" s="187" t="s">
        <v>307</v>
      </c>
      <c r="AT405" s="187" t="s">
        <v>145</v>
      </c>
      <c r="AU405" s="187" t="s">
        <v>89</v>
      </c>
      <c r="AY405" s="18" t="s">
        <v>142</v>
      </c>
      <c r="BE405" s="188">
        <f>IF(N405="základní",J405,0)</f>
        <v>0</v>
      </c>
      <c r="BF405" s="188">
        <f>IF(N405="snížená",J405,0)</f>
        <v>0</v>
      </c>
      <c r="BG405" s="188">
        <f>IF(N405="zákl. přenesená",J405,0)</f>
        <v>0</v>
      </c>
      <c r="BH405" s="188">
        <f>IF(N405="sníž. přenesená",J405,0)</f>
        <v>0</v>
      </c>
      <c r="BI405" s="188">
        <f>IF(N405="nulová",J405,0)</f>
        <v>0</v>
      </c>
      <c r="BJ405" s="18" t="s">
        <v>21</v>
      </c>
      <c r="BK405" s="188">
        <f>ROUND(I405*H405,2)</f>
        <v>0</v>
      </c>
      <c r="BL405" s="18" t="s">
        <v>307</v>
      </c>
      <c r="BM405" s="187" t="s">
        <v>1261</v>
      </c>
    </row>
    <row r="406" spans="1:65" s="2" customFormat="1" ht="29.25">
      <c r="A406" s="36"/>
      <c r="B406" s="37"/>
      <c r="C406" s="38"/>
      <c r="D406" s="196" t="s">
        <v>238</v>
      </c>
      <c r="E406" s="38"/>
      <c r="F406" s="217" t="s">
        <v>1257</v>
      </c>
      <c r="G406" s="38"/>
      <c r="H406" s="38"/>
      <c r="I406" s="218"/>
      <c r="J406" s="38"/>
      <c r="K406" s="38"/>
      <c r="L406" s="41"/>
      <c r="M406" s="219"/>
      <c r="N406" s="220"/>
      <c r="O406" s="66"/>
      <c r="P406" s="66"/>
      <c r="Q406" s="66"/>
      <c r="R406" s="66"/>
      <c r="S406" s="66"/>
      <c r="T406" s="67"/>
      <c r="U406" s="36"/>
      <c r="V406" s="36"/>
      <c r="W406" s="36"/>
      <c r="X406" s="36"/>
      <c r="Y406" s="36"/>
      <c r="Z406" s="36"/>
      <c r="AA406" s="36"/>
      <c r="AB406" s="36"/>
      <c r="AC406" s="36"/>
      <c r="AD406" s="36"/>
      <c r="AE406" s="36"/>
      <c r="AT406" s="18" t="s">
        <v>238</v>
      </c>
      <c r="AU406" s="18" t="s">
        <v>89</v>
      </c>
    </row>
    <row r="407" spans="1:65" s="2" customFormat="1" ht="14.45" customHeight="1">
      <c r="A407" s="36"/>
      <c r="B407" s="37"/>
      <c r="C407" s="176" t="s">
        <v>1262</v>
      </c>
      <c r="D407" s="176" t="s">
        <v>145</v>
      </c>
      <c r="E407" s="177" t="s">
        <v>1263</v>
      </c>
      <c r="F407" s="178" t="s">
        <v>1264</v>
      </c>
      <c r="G407" s="179" t="s">
        <v>256</v>
      </c>
      <c r="H407" s="180">
        <v>128.94999999999999</v>
      </c>
      <c r="I407" s="181"/>
      <c r="J407" s="182">
        <f>ROUND(I407*H407,2)</f>
        <v>0</v>
      </c>
      <c r="K407" s="178" t="s">
        <v>149</v>
      </c>
      <c r="L407" s="41"/>
      <c r="M407" s="183" t="s">
        <v>35</v>
      </c>
      <c r="N407" s="184" t="s">
        <v>51</v>
      </c>
      <c r="O407" s="66"/>
      <c r="P407" s="185">
        <f>O407*H407</f>
        <v>0</v>
      </c>
      <c r="Q407" s="185">
        <v>0</v>
      </c>
      <c r="R407" s="185">
        <f>Q407*H407</f>
        <v>0</v>
      </c>
      <c r="S407" s="185">
        <v>0</v>
      </c>
      <c r="T407" s="186">
        <f>S407*H407</f>
        <v>0</v>
      </c>
      <c r="U407" s="36"/>
      <c r="V407" s="36"/>
      <c r="W407" s="36"/>
      <c r="X407" s="36"/>
      <c r="Y407" s="36"/>
      <c r="Z407" s="36"/>
      <c r="AA407" s="36"/>
      <c r="AB407" s="36"/>
      <c r="AC407" s="36"/>
      <c r="AD407" s="36"/>
      <c r="AE407" s="36"/>
      <c r="AR407" s="187" t="s">
        <v>307</v>
      </c>
      <c r="AT407" s="187" t="s">
        <v>145</v>
      </c>
      <c r="AU407" s="187" t="s">
        <v>89</v>
      </c>
      <c r="AY407" s="18" t="s">
        <v>142</v>
      </c>
      <c r="BE407" s="188">
        <f>IF(N407="základní",J407,0)</f>
        <v>0</v>
      </c>
      <c r="BF407" s="188">
        <f>IF(N407="snížená",J407,0)</f>
        <v>0</v>
      </c>
      <c r="BG407" s="188">
        <f>IF(N407="zákl. přenesená",J407,0)</f>
        <v>0</v>
      </c>
      <c r="BH407" s="188">
        <f>IF(N407="sníž. přenesená",J407,0)</f>
        <v>0</v>
      </c>
      <c r="BI407" s="188">
        <f>IF(N407="nulová",J407,0)</f>
        <v>0</v>
      </c>
      <c r="BJ407" s="18" t="s">
        <v>21</v>
      </c>
      <c r="BK407" s="188">
        <f>ROUND(I407*H407,2)</f>
        <v>0</v>
      </c>
      <c r="BL407" s="18" t="s">
        <v>307</v>
      </c>
      <c r="BM407" s="187" t="s">
        <v>1265</v>
      </c>
    </row>
    <row r="408" spans="1:65" s="2" customFormat="1" ht="14.45" customHeight="1">
      <c r="A408" s="36"/>
      <c r="B408" s="37"/>
      <c r="C408" s="176" t="s">
        <v>1266</v>
      </c>
      <c r="D408" s="176" t="s">
        <v>145</v>
      </c>
      <c r="E408" s="177" t="s">
        <v>1267</v>
      </c>
      <c r="F408" s="178" t="s">
        <v>1268</v>
      </c>
      <c r="G408" s="179" t="s">
        <v>256</v>
      </c>
      <c r="H408" s="180">
        <v>128.94999999999999</v>
      </c>
      <c r="I408" s="181"/>
      <c r="J408" s="182">
        <f>ROUND(I408*H408,2)</f>
        <v>0</v>
      </c>
      <c r="K408" s="178" t="s">
        <v>149</v>
      </c>
      <c r="L408" s="41"/>
      <c r="M408" s="183" t="s">
        <v>35</v>
      </c>
      <c r="N408" s="184" t="s">
        <v>51</v>
      </c>
      <c r="O408" s="66"/>
      <c r="P408" s="185">
        <f>O408*H408</f>
        <v>0</v>
      </c>
      <c r="Q408" s="185">
        <v>8.0000000000000002E-3</v>
      </c>
      <c r="R408" s="185">
        <f>Q408*H408</f>
        <v>1.0315999999999999</v>
      </c>
      <c r="S408" s="185">
        <v>0</v>
      </c>
      <c r="T408" s="186">
        <f>S408*H408</f>
        <v>0</v>
      </c>
      <c r="U408" s="36"/>
      <c r="V408" s="36"/>
      <c r="W408" s="36"/>
      <c r="X408" s="36"/>
      <c r="Y408" s="36"/>
      <c r="Z408" s="36"/>
      <c r="AA408" s="36"/>
      <c r="AB408" s="36"/>
      <c r="AC408" s="36"/>
      <c r="AD408" s="36"/>
      <c r="AE408" s="36"/>
      <c r="AR408" s="187" t="s">
        <v>307</v>
      </c>
      <c r="AT408" s="187" t="s">
        <v>145</v>
      </c>
      <c r="AU408" s="187" t="s">
        <v>89</v>
      </c>
      <c r="AY408" s="18" t="s">
        <v>142</v>
      </c>
      <c r="BE408" s="188">
        <f>IF(N408="základní",J408,0)</f>
        <v>0</v>
      </c>
      <c r="BF408" s="188">
        <f>IF(N408="snížená",J408,0)</f>
        <v>0</v>
      </c>
      <c r="BG408" s="188">
        <f>IF(N408="zákl. přenesená",J408,0)</f>
        <v>0</v>
      </c>
      <c r="BH408" s="188">
        <f>IF(N408="sníž. přenesená",J408,0)</f>
        <v>0</v>
      </c>
      <c r="BI408" s="188">
        <f>IF(N408="nulová",J408,0)</f>
        <v>0</v>
      </c>
      <c r="BJ408" s="18" t="s">
        <v>21</v>
      </c>
      <c r="BK408" s="188">
        <f>ROUND(I408*H408,2)</f>
        <v>0</v>
      </c>
      <c r="BL408" s="18" t="s">
        <v>307</v>
      </c>
      <c r="BM408" s="187" t="s">
        <v>1269</v>
      </c>
    </row>
    <row r="409" spans="1:65" s="2" customFormat="1" ht="14.45" customHeight="1">
      <c r="A409" s="36"/>
      <c r="B409" s="37"/>
      <c r="C409" s="176" t="s">
        <v>1270</v>
      </c>
      <c r="D409" s="176" t="s">
        <v>145</v>
      </c>
      <c r="E409" s="177" t="s">
        <v>1271</v>
      </c>
      <c r="F409" s="178" t="s">
        <v>1272</v>
      </c>
      <c r="G409" s="179" t="s">
        <v>294</v>
      </c>
      <c r="H409" s="180">
        <v>120</v>
      </c>
      <c r="I409" s="181"/>
      <c r="J409" s="182">
        <f>ROUND(I409*H409,2)</f>
        <v>0</v>
      </c>
      <c r="K409" s="178" t="s">
        <v>149</v>
      </c>
      <c r="L409" s="41"/>
      <c r="M409" s="183" t="s">
        <v>35</v>
      </c>
      <c r="N409" s="184" t="s">
        <v>51</v>
      </c>
      <c r="O409" s="66"/>
      <c r="P409" s="185">
        <f>O409*H409</f>
        <v>0</v>
      </c>
      <c r="Q409" s="185">
        <v>5.5000000000000003E-4</v>
      </c>
      <c r="R409" s="185">
        <f>Q409*H409</f>
        <v>6.6000000000000003E-2</v>
      </c>
      <c r="S409" s="185">
        <v>0</v>
      </c>
      <c r="T409" s="186">
        <f>S409*H409</f>
        <v>0</v>
      </c>
      <c r="U409" s="36"/>
      <c r="V409" s="36"/>
      <c r="W409" s="36"/>
      <c r="X409" s="36"/>
      <c r="Y409" s="36"/>
      <c r="Z409" s="36"/>
      <c r="AA409" s="36"/>
      <c r="AB409" s="36"/>
      <c r="AC409" s="36"/>
      <c r="AD409" s="36"/>
      <c r="AE409" s="36"/>
      <c r="AR409" s="187" t="s">
        <v>307</v>
      </c>
      <c r="AT409" s="187" t="s">
        <v>145</v>
      </c>
      <c r="AU409" s="187" t="s">
        <v>89</v>
      </c>
      <c r="AY409" s="18" t="s">
        <v>142</v>
      </c>
      <c r="BE409" s="188">
        <f>IF(N409="základní",J409,0)</f>
        <v>0</v>
      </c>
      <c r="BF409" s="188">
        <f>IF(N409="snížená",J409,0)</f>
        <v>0</v>
      </c>
      <c r="BG409" s="188">
        <f>IF(N409="zákl. přenesená",J409,0)</f>
        <v>0</v>
      </c>
      <c r="BH409" s="188">
        <f>IF(N409="sníž. přenesená",J409,0)</f>
        <v>0</v>
      </c>
      <c r="BI409" s="188">
        <f>IF(N409="nulová",J409,0)</f>
        <v>0</v>
      </c>
      <c r="BJ409" s="18" t="s">
        <v>21</v>
      </c>
      <c r="BK409" s="188">
        <f>ROUND(I409*H409,2)</f>
        <v>0</v>
      </c>
      <c r="BL409" s="18" t="s">
        <v>307</v>
      </c>
      <c r="BM409" s="187" t="s">
        <v>1273</v>
      </c>
    </row>
    <row r="410" spans="1:65" s="2" customFormat="1" ht="39">
      <c r="A410" s="36"/>
      <c r="B410" s="37"/>
      <c r="C410" s="38"/>
      <c r="D410" s="196" t="s">
        <v>238</v>
      </c>
      <c r="E410" s="38"/>
      <c r="F410" s="217" t="s">
        <v>1274</v>
      </c>
      <c r="G410" s="38"/>
      <c r="H410" s="38"/>
      <c r="I410" s="218"/>
      <c r="J410" s="38"/>
      <c r="K410" s="38"/>
      <c r="L410" s="41"/>
      <c r="M410" s="219"/>
      <c r="N410" s="220"/>
      <c r="O410" s="66"/>
      <c r="P410" s="66"/>
      <c r="Q410" s="66"/>
      <c r="R410" s="66"/>
      <c r="S410" s="66"/>
      <c r="T410" s="67"/>
      <c r="U410" s="36"/>
      <c r="V410" s="36"/>
      <c r="W410" s="36"/>
      <c r="X410" s="36"/>
      <c r="Y410" s="36"/>
      <c r="Z410" s="36"/>
      <c r="AA410" s="36"/>
      <c r="AB410" s="36"/>
      <c r="AC410" s="36"/>
      <c r="AD410" s="36"/>
      <c r="AE410" s="36"/>
      <c r="AT410" s="18" t="s">
        <v>238</v>
      </c>
      <c r="AU410" s="18" t="s">
        <v>89</v>
      </c>
    </row>
    <row r="411" spans="1:65" s="2" customFormat="1" ht="14.45" customHeight="1">
      <c r="A411" s="36"/>
      <c r="B411" s="37"/>
      <c r="C411" s="176" t="s">
        <v>1275</v>
      </c>
      <c r="D411" s="176" t="s">
        <v>145</v>
      </c>
      <c r="E411" s="177" t="s">
        <v>1276</v>
      </c>
      <c r="F411" s="178" t="s">
        <v>1277</v>
      </c>
      <c r="G411" s="179" t="s">
        <v>294</v>
      </c>
      <c r="H411" s="180">
        <v>42.3</v>
      </c>
      <c r="I411" s="181"/>
      <c r="J411" s="182">
        <f>ROUND(I411*H411,2)</f>
        <v>0</v>
      </c>
      <c r="K411" s="178" t="s">
        <v>149</v>
      </c>
      <c r="L411" s="41"/>
      <c r="M411" s="183" t="s">
        <v>35</v>
      </c>
      <c r="N411" s="184" t="s">
        <v>51</v>
      </c>
      <c r="O411" s="66"/>
      <c r="P411" s="185">
        <f>O411*H411</f>
        <v>0</v>
      </c>
      <c r="Q411" s="185">
        <v>5.0000000000000001E-4</v>
      </c>
      <c r="R411" s="185">
        <f>Q411*H411</f>
        <v>2.1149999999999999E-2</v>
      </c>
      <c r="S411" s="185">
        <v>0</v>
      </c>
      <c r="T411" s="186">
        <f>S411*H411</f>
        <v>0</v>
      </c>
      <c r="U411" s="36"/>
      <c r="V411" s="36"/>
      <c r="W411" s="36"/>
      <c r="X411" s="36"/>
      <c r="Y411" s="36"/>
      <c r="Z411" s="36"/>
      <c r="AA411" s="36"/>
      <c r="AB411" s="36"/>
      <c r="AC411" s="36"/>
      <c r="AD411" s="36"/>
      <c r="AE411" s="36"/>
      <c r="AR411" s="187" t="s">
        <v>307</v>
      </c>
      <c r="AT411" s="187" t="s">
        <v>145</v>
      </c>
      <c r="AU411" s="187" t="s">
        <v>89</v>
      </c>
      <c r="AY411" s="18" t="s">
        <v>142</v>
      </c>
      <c r="BE411" s="188">
        <f>IF(N411="základní",J411,0)</f>
        <v>0</v>
      </c>
      <c r="BF411" s="188">
        <f>IF(N411="snížená",J411,0)</f>
        <v>0</v>
      </c>
      <c r="BG411" s="188">
        <f>IF(N411="zákl. přenesená",J411,0)</f>
        <v>0</v>
      </c>
      <c r="BH411" s="188">
        <f>IF(N411="sníž. přenesená",J411,0)</f>
        <v>0</v>
      </c>
      <c r="BI411" s="188">
        <f>IF(N411="nulová",J411,0)</f>
        <v>0</v>
      </c>
      <c r="BJ411" s="18" t="s">
        <v>21</v>
      </c>
      <c r="BK411" s="188">
        <f>ROUND(I411*H411,2)</f>
        <v>0</v>
      </c>
      <c r="BL411" s="18" t="s">
        <v>307</v>
      </c>
      <c r="BM411" s="187" t="s">
        <v>1278</v>
      </c>
    </row>
    <row r="412" spans="1:65" s="2" customFormat="1" ht="39">
      <c r="A412" s="36"/>
      <c r="B412" s="37"/>
      <c r="C412" s="38"/>
      <c r="D412" s="196" t="s">
        <v>238</v>
      </c>
      <c r="E412" s="38"/>
      <c r="F412" s="217" t="s">
        <v>1274</v>
      </c>
      <c r="G412" s="38"/>
      <c r="H412" s="38"/>
      <c r="I412" s="218"/>
      <c r="J412" s="38"/>
      <c r="K412" s="38"/>
      <c r="L412" s="41"/>
      <c r="M412" s="219"/>
      <c r="N412" s="220"/>
      <c r="O412" s="66"/>
      <c r="P412" s="66"/>
      <c r="Q412" s="66"/>
      <c r="R412" s="66"/>
      <c r="S412" s="66"/>
      <c r="T412" s="67"/>
      <c r="U412" s="36"/>
      <c r="V412" s="36"/>
      <c r="W412" s="36"/>
      <c r="X412" s="36"/>
      <c r="Y412" s="36"/>
      <c r="Z412" s="36"/>
      <c r="AA412" s="36"/>
      <c r="AB412" s="36"/>
      <c r="AC412" s="36"/>
      <c r="AD412" s="36"/>
      <c r="AE412" s="36"/>
      <c r="AT412" s="18" t="s">
        <v>238</v>
      </c>
      <c r="AU412" s="18" t="s">
        <v>89</v>
      </c>
    </row>
    <row r="413" spans="1:65" s="2" customFormat="1" ht="24.2" customHeight="1">
      <c r="A413" s="36"/>
      <c r="B413" s="37"/>
      <c r="C413" s="176" t="s">
        <v>1279</v>
      </c>
      <c r="D413" s="176" t="s">
        <v>145</v>
      </c>
      <c r="E413" s="177" t="s">
        <v>1280</v>
      </c>
      <c r="F413" s="178" t="s">
        <v>1281</v>
      </c>
      <c r="G413" s="179" t="s">
        <v>236</v>
      </c>
      <c r="H413" s="180">
        <v>3.3860000000000001</v>
      </c>
      <c r="I413" s="181"/>
      <c r="J413" s="182">
        <f>ROUND(I413*H413,2)</f>
        <v>0</v>
      </c>
      <c r="K413" s="178" t="s">
        <v>149</v>
      </c>
      <c r="L413" s="41"/>
      <c r="M413" s="183" t="s">
        <v>35</v>
      </c>
      <c r="N413" s="184" t="s">
        <v>51</v>
      </c>
      <c r="O413" s="66"/>
      <c r="P413" s="185">
        <f>O413*H413</f>
        <v>0</v>
      </c>
      <c r="Q413" s="185">
        <v>0</v>
      </c>
      <c r="R413" s="185">
        <f>Q413*H413</f>
        <v>0</v>
      </c>
      <c r="S413" s="185">
        <v>0</v>
      </c>
      <c r="T413" s="186">
        <f>S413*H413</f>
        <v>0</v>
      </c>
      <c r="U413" s="36"/>
      <c r="V413" s="36"/>
      <c r="W413" s="36"/>
      <c r="X413" s="36"/>
      <c r="Y413" s="36"/>
      <c r="Z413" s="36"/>
      <c r="AA413" s="36"/>
      <c r="AB413" s="36"/>
      <c r="AC413" s="36"/>
      <c r="AD413" s="36"/>
      <c r="AE413" s="36"/>
      <c r="AR413" s="187" t="s">
        <v>307</v>
      </c>
      <c r="AT413" s="187" t="s">
        <v>145</v>
      </c>
      <c r="AU413" s="187" t="s">
        <v>89</v>
      </c>
      <c r="AY413" s="18" t="s">
        <v>142</v>
      </c>
      <c r="BE413" s="188">
        <f>IF(N413="základní",J413,0)</f>
        <v>0</v>
      </c>
      <c r="BF413" s="188">
        <f>IF(N413="snížená",J413,0)</f>
        <v>0</v>
      </c>
      <c r="BG413" s="188">
        <f>IF(N413="zákl. přenesená",J413,0)</f>
        <v>0</v>
      </c>
      <c r="BH413" s="188">
        <f>IF(N413="sníž. přenesená",J413,0)</f>
        <v>0</v>
      </c>
      <c r="BI413" s="188">
        <f>IF(N413="nulová",J413,0)</f>
        <v>0</v>
      </c>
      <c r="BJ413" s="18" t="s">
        <v>21</v>
      </c>
      <c r="BK413" s="188">
        <f>ROUND(I413*H413,2)</f>
        <v>0</v>
      </c>
      <c r="BL413" s="18" t="s">
        <v>307</v>
      </c>
      <c r="BM413" s="187" t="s">
        <v>1282</v>
      </c>
    </row>
    <row r="414" spans="1:65" s="2" customFormat="1" ht="78">
      <c r="A414" s="36"/>
      <c r="B414" s="37"/>
      <c r="C414" s="38"/>
      <c r="D414" s="196" t="s">
        <v>238</v>
      </c>
      <c r="E414" s="38"/>
      <c r="F414" s="217" t="s">
        <v>1151</v>
      </c>
      <c r="G414" s="38"/>
      <c r="H414" s="38"/>
      <c r="I414" s="218"/>
      <c r="J414" s="38"/>
      <c r="K414" s="38"/>
      <c r="L414" s="41"/>
      <c r="M414" s="219"/>
      <c r="N414" s="220"/>
      <c r="O414" s="66"/>
      <c r="P414" s="66"/>
      <c r="Q414" s="66"/>
      <c r="R414" s="66"/>
      <c r="S414" s="66"/>
      <c r="T414" s="67"/>
      <c r="U414" s="36"/>
      <c r="V414" s="36"/>
      <c r="W414" s="36"/>
      <c r="X414" s="36"/>
      <c r="Y414" s="36"/>
      <c r="Z414" s="36"/>
      <c r="AA414" s="36"/>
      <c r="AB414" s="36"/>
      <c r="AC414" s="36"/>
      <c r="AD414" s="36"/>
      <c r="AE414" s="36"/>
      <c r="AT414" s="18" t="s">
        <v>238</v>
      </c>
      <c r="AU414" s="18" t="s">
        <v>89</v>
      </c>
    </row>
    <row r="415" spans="1:65" s="12" customFormat="1" ht="22.9" customHeight="1">
      <c r="B415" s="160"/>
      <c r="C415" s="161"/>
      <c r="D415" s="162" t="s">
        <v>79</v>
      </c>
      <c r="E415" s="174" t="s">
        <v>724</v>
      </c>
      <c r="F415" s="174" t="s">
        <v>725</v>
      </c>
      <c r="G415" s="161"/>
      <c r="H415" s="161"/>
      <c r="I415" s="164"/>
      <c r="J415" s="175">
        <f>BK415</f>
        <v>0</v>
      </c>
      <c r="K415" s="161"/>
      <c r="L415" s="166"/>
      <c r="M415" s="167"/>
      <c r="N415" s="168"/>
      <c r="O415" s="168"/>
      <c r="P415" s="169">
        <f>SUM(P416:P418)</f>
        <v>0</v>
      </c>
      <c r="Q415" s="168"/>
      <c r="R415" s="169">
        <f>SUM(R416:R418)</f>
        <v>1.8700000000000001E-2</v>
      </c>
      <c r="S415" s="168"/>
      <c r="T415" s="170">
        <f>SUM(T416:T418)</f>
        <v>0</v>
      </c>
      <c r="AR415" s="171" t="s">
        <v>89</v>
      </c>
      <c r="AT415" s="172" t="s">
        <v>79</v>
      </c>
      <c r="AU415" s="172" t="s">
        <v>21</v>
      </c>
      <c r="AY415" s="171" t="s">
        <v>142</v>
      </c>
      <c r="BK415" s="173">
        <f>SUM(BK416:BK418)</f>
        <v>0</v>
      </c>
    </row>
    <row r="416" spans="1:65" s="2" customFormat="1" ht="24.2" customHeight="1">
      <c r="A416" s="36"/>
      <c r="B416" s="37"/>
      <c r="C416" s="176" t="s">
        <v>1283</v>
      </c>
      <c r="D416" s="176" t="s">
        <v>145</v>
      </c>
      <c r="E416" s="177" t="s">
        <v>1284</v>
      </c>
      <c r="F416" s="178" t="s">
        <v>1285</v>
      </c>
      <c r="G416" s="179" t="s">
        <v>256</v>
      </c>
      <c r="H416" s="180">
        <v>55</v>
      </c>
      <c r="I416" s="181"/>
      <c r="J416" s="182">
        <f>ROUND(I416*H416,2)</f>
        <v>0</v>
      </c>
      <c r="K416" s="178" t="s">
        <v>149</v>
      </c>
      <c r="L416" s="41"/>
      <c r="M416" s="183" t="s">
        <v>35</v>
      </c>
      <c r="N416" s="184" t="s">
        <v>51</v>
      </c>
      <c r="O416" s="66"/>
      <c r="P416" s="185">
        <f>O416*H416</f>
        <v>0</v>
      </c>
      <c r="Q416" s="185">
        <v>8.0000000000000007E-5</v>
      </c>
      <c r="R416" s="185">
        <f>Q416*H416</f>
        <v>4.4000000000000003E-3</v>
      </c>
      <c r="S416" s="185">
        <v>0</v>
      </c>
      <c r="T416" s="186">
        <f>S416*H416</f>
        <v>0</v>
      </c>
      <c r="U416" s="36"/>
      <c r="V416" s="36"/>
      <c r="W416" s="36"/>
      <c r="X416" s="36"/>
      <c r="Y416" s="36"/>
      <c r="Z416" s="36"/>
      <c r="AA416" s="36"/>
      <c r="AB416" s="36"/>
      <c r="AC416" s="36"/>
      <c r="AD416" s="36"/>
      <c r="AE416" s="36"/>
      <c r="AR416" s="187" t="s">
        <v>307</v>
      </c>
      <c r="AT416" s="187" t="s">
        <v>145</v>
      </c>
      <c r="AU416" s="187" t="s">
        <v>89</v>
      </c>
      <c r="AY416" s="18" t="s">
        <v>142</v>
      </c>
      <c r="BE416" s="188">
        <f>IF(N416="základní",J416,0)</f>
        <v>0</v>
      </c>
      <c r="BF416" s="188">
        <f>IF(N416="snížená",J416,0)</f>
        <v>0</v>
      </c>
      <c r="BG416" s="188">
        <f>IF(N416="zákl. přenesená",J416,0)</f>
        <v>0</v>
      </c>
      <c r="BH416" s="188">
        <f>IF(N416="sníž. přenesená",J416,0)</f>
        <v>0</v>
      </c>
      <c r="BI416" s="188">
        <f>IF(N416="nulová",J416,0)</f>
        <v>0</v>
      </c>
      <c r="BJ416" s="18" t="s">
        <v>21</v>
      </c>
      <c r="BK416" s="188">
        <f>ROUND(I416*H416,2)</f>
        <v>0</v>
      </c>
      <c r="BL416" s="18" t="s">
        <v>307</v>
      </c>
      <c r="BM416" s="187" t="s">
        <v>1286</v>
      </c>
    </row>
    <row r="417" spans="1:65" s="2" customFormat="1" ht="14.45" customHeight="1">
      <c r="A417" s="36"/>
      <c r="B417" s="37"/>
      <c r="C417" s="176" t="s">
        <v>1287</v>
      </c>
      <c r="D417" s="176" t="s">
        <v>145</v>
      </c>
      <c r="E417" s="177" t="s">
        <v>1288</v>
      </c>
      <c r="F417" s="178" t="s">
        <v>1289</v>
      </c>
      <c r="G417" s="179" t="s">
        <v>256</v>
      </c>
      <c r="H417" s="180">
        <v>55</v>
      </c>
      <c r="I417" s="181"/>
      <c r="J417" s="182">
        <f>ROUND(I417*H417,2)</f>
        <v>0</v>
      </c>
      <c r="K417" s="178" t="s">
        <v>149</v>
      </c>
      <c r="L417" s="41"/>
      <c r="M417" s="183" t="s">
        <v>35</v>
      </c>
      <c r="N417" s="184" t="s">
        <v>51</v>
      </c>
      <c r="O417" s="66"/>
      <c r="P417" s="185">
        <f>O417*H417</f>
        <v>0</v>
      </c>
      <c r="Q417" s="185">
        <v>1.3999999999999999E-4</v>
      </c>
      <c r="R417" s="185">
        <f>Q417*H417</f>
        <v>7.6999999999999994E-3</v>
      </c>
      <c r="S417" s="185">
        <v>0</v>
      </c>
      <c r="T417" s="186">
        <f>S417*H417</f>
        <v>0</v>
      </c>
      <c r="U417" s="36"/>
      <c r="V417" s="36"/>
      <c r="W417" s="36"/>
      <c r="X417" s="36"/>
      <c r="Y417" s="36"/>
      <c r="Z417" s="36"/>
      <c r="AA417" s="36"/>
      <c r="AB417" s="36"/>
      <c r="AC417" s="36"/>
      <c r="AD417" s="36"/>
      <c r="AE417" s="36"/>
      <c r="AR417" s="187" t="s">
        <v>307</v>
      </c>
      <c r="AT417" s="187" t="s">
        <v>145</v>
      </c>
      <c r="AU417" s="187" t="s">
        <v>89</v>
      </c>
      <c r="AY417" s="18" t="s">
        <v>142</v>
      </c>
      <c r="BE417" s="188">
        <f>IF(N417="základní",J417,0)</f>
        <v>0</v>
      </c>
      <c r="BF417" s="188">
        <f>IF(N417="snížená",J417,0)</f>
        <v>0</v>
      </c>
      <c r="BG417" s="188">
        <f>IF(N417="zákl. přenesená",J417,0)</f>
        <v>0</v>
      </c>
      <c r="BH417" s="188">
        <f>IF(N417="sníž. přenesená",J417,0)</f>
        <v>0</v>
      </c>
      <c r="BI417" s="188">
        <f>IF(N417="nulová",J417,0)</f>
        <v>0</v>
      </c>
      <c r="BJ417" s="18" t="s">
        <v>21</v>
      </c>
      <c r="BK417" s="188">
        <f>ROUND(I417*H417,2)</f>
        <v>0</v>
      </c>
      <c r="BL417" s="18" t="s">
        <v>307</v>
      </c>
      <c r="BM417" s="187" t="s">
        <v>1290</v>
      </c>
    </row>
    <row r="418" spans="1:65" s="2" customFormat="1" ht="14.45" customHeight="1">
      <c r="A418" s="36"/>
      <c r="B418" s="37"/>
      <c r="C418" s="176" t="s">
        <v>1291</v>
      </c>
      <c r="D418" s="176" t="s">
        <v>145</v>
      </c>
      <c r="E418" s="177" t="s">
        <v>1292</v>
      </c>
      <c r="F418" s="178" t="s">
        <v>1293</v>
      </c>
      <c r="G418" s="179" t="s">
        <v>256</v>
      </c>
      <c r="H418" s="180">
        <v>55</v>
      </c>
      <c r="I418" s="181"/>
      <c r="J418" s="182">
        <f>ROUND(I418*H418,2)</f>
        <v>0</v>
      </c>
      <c r="K418" s="178" t="s">
        <v>149</v>
      </c>
      <c r="L418" s="41"/>
      <c r="M418" s="183" t="s">
        <v>35</v>
      </c>
      <c r="N418" s="184" t="s">
        <v>51</v>
      </c>
      <c r="O418" s="66"/>
      <c r="P418" s="185">
        <f>O418*H418</f>
        <v>0</v>
      </c>
      <c r="Q418" s="185">
        <v>1.2E-4</v>
      </c>
      <c r="R418" s="185">
        <f>Q418*H418</f>
        <v>6.6E-3</v>
      </c>
      <c r="S418" s="185">
        <v>0</v>
      </c>
      <c r="T418" s="186">
        <f>S418*H418</f>
        <v>0</v>
      </c>
      <c r="U418" s="36"/>
      <c r="V418" s="36"/>
      <c r="W418" s="36"/>
      <c r="X418" s="36"/>
      <c r="Y418" s="36"/>
      <c r="Z418" s="36"/>
      <c r="AA418" s="36"/>
      <c r="AB418" s="36"/>
      <c r="AC418" s="36"/>
      <c r="AD418" s="36"/>
      <c r="AE418" s="36"/>
      <c r="AR418" s="187" t="s">
        <v>307</v>
      </c>
      <c r="AT418" s="187" t="s">
        <v>145</v>
      </c>
      <c r="AU418" s="187" t="s">
        <v>89</v>
      </c>
      <c r="AY418" s="18" t="s">
        <v>142</v>
      </c>
      <c r="BE418" s="188">
        <f>IF(N418="základní",J418,0)</f>
        <v>0</v>
      </c>
      <c r="BF418" s="188">
        <f>IF(N418="snížená",J418,0)</f>
        <v>0</v>
      </c>
      <c r="BG418" s="188">
        <f>IF(N418="zákl. přenesená",J418,0)</f>
        <v>0</v>
      </c>
      <c r="BH418" s="188">
        <f>IF(N418="sníž. přenesená",J418,0)</f>
        <v>0</v>
      </c>
      <c r="BI418" s="188">
        <f>IF(N418="nulová",J418,0)</f>
        <v>0</v>
      </c>
      <c r="BJ418" s="18" t="s">
        <v>21</v>
      </c>
      <c r="BK418" s="188">
        <f>ROUND(I418*H418,2)</f>
        <v>0</v>
      </c>
      <c r="BL418" s="18" t="s">
        <v>307</v>
      </c>
      <c r="BM418" s="187" t="s">
        <v>1294</v>
      </c>
    </row>
    <row r="419" spans="1:65" s="12" customFormat="1" ht="22.9" customHeight="1">
      <c r="B419" s="160"/>
      <c r="C419" s="161"/>
      <c r="D419" s="162" t="s">
        <v>79</v>
      </c>
      <c r="E419" s="174" t="s">
        <v>1295</v>
      </c>
      <c r="F419" s="174" t="s">
        <v>1296</v>
      </c>
      <c r="G419" s="161"/>
      <c r="H419" s="161"/>
      <c r="I419" s="164"/>
      <c r="J419" s="175">
        <f>BK419</f>
        <v>0</v>
      </c>
      <c r="K419" s="161"/>
      <c r="L419" s="166"/>
      <c r="M419" s="167"/>
      <c r="N419" s="168"/>
      <c r="O419" s="168"/>
      <c r="P419" s="169">
        <f>SUM(P420:P432)</f>
        <v>0</v>
      </c>
      <c r="Q419" s="168"/>
      <c r="R419" s="169">
        <f>SUM(R420:R432)</f>
        <v>2.1974444599999998</v>
      </c>
      <c r="S419" s="168"/>
      <c r="T419" s="170">
        <f>SUM(T420:T432)</f>
        <v>0.43881429999999999</v>
      </c>
      <c r="AR419" s="171" t="s">
        <v>89</v>
      </c>
      <c r="AT419" s="172" t="s">
        <v>79</v>
      </c>
      <c r="AU419" s="172" t="s">
        <v>21</v>
      </c>
      <c r="AY419" s="171" t="s">
        <v>142</v>
      </c>
      <c r="BK419" s="173">
        <f>SUM(BK420:BK432)</f>
        <v>0</v>
      </c>
    </row>
    <row r="420" spans="1:65" s="2" customFormat="1" ht="14.45" customHeight="1">
      <c r="A420" s="36"/>
      <c r="B420" s="37"/>
      <c r="C420" s="176" t="s">
        <v>1297</v>
      </c>
      <c r="D420" s="176" t="s">
        <v>145</v>
      </c>
      <c r="E420" s="177" t="s">
        <v>1298</v>
      </c>
      <c r="F420" s="178" t="s">
        <v>1299</v>
      </c>
      <c r="G420" s="179" t="s">
        <v>256</v>
      </c>
      <c r="H420" s="180">
        <v>1415.53</v>
      </c>
      <c r="I420" s="181"/>
      <c r="J420" s="182">
        <f>ROUND(I420*H420,2)</f>
        <v>0</v>
      </c>
      <c r="K420" s="178" t="s">
        <v>149</v>
      </c>
      <c r="L420" s="41"/>
      <c r="M420" s="183" t="s">
        <v>35</v>
      </c>
      <c r="N420" s="184" t="s">
        <v>51</v>
      </c>
      <c r="O420" s="66"/>
      <c r="P420" s="185">
        <f>O420*H420</f>
        <v>0</v>
      </c>
      <c r="Q420" s="185">
        <v>1E-3</v>
      </c>
      <c r="R420" s="185">
        <f>Q420*H420</f>
        <v>1.41553</v>
      </c>
      <c r="S420" s="185">
        <v>3.1E-4</v>
      </c>
      <c r="T420" s="186">
        <f>S420*H420</f>
        <v>0.43881429999999999</v>
      </c>
      <c r="U420" s="36"/>
      <c r="V420" s="36"/>
      <c r="W420" s="36"/>
      <c r="X420" s="36"/>
      <c r="Y420" s="36"/>
      <c r="Z420" s="36"/>
      <c r="AA420" s="36"/>
      <c r="AB420" s="36"/>
      <c r="AC420" s="36"/>
      <c r="AD420" s="36"/>
      <c r="AE420" s="36"/>
      <c r="AR420" s="187" t="s">
        <v>307</v>
      </c>
      <c r="AT420" s="187" t="s">
        <v>145</v>
      </c>
      <c r="AU420" s="187" t="s">
        <v>89</v>
      </c>
      <c r="AY420" s="18" t="s">
        <v>142</v>
      </c>
      <c r="BE420" s="188">
        <f>IF(N420="základní",J420,0)</f>
        <v>0</v>
      </c>
      <c r="BF420" s="188">
        <f>IF(N420="snížená",J420,0)</f>
        <v>0</v>
      </c>
      <c r="BG420" s="188">
        <f>IF(N420="zákl. přenesená",J420,0)</f>
        <v>0</v>
      </c>
      <c r="BH420" s="188">
        <f>IF(N420="sníž. přenesená",J420,0)</f>
        <v>0</v>
      </c>
      <c r="BI420" s="188">
        <f>IF(N420="nulová",J420,0)</f>
        <v>0</v>
      </c>
      <c r="BJ420" s="18" t="s">
        <v>21</v>
      </c>
      <c r="BK420" s="188">
        <f>ROUND(I420*H420,2)</f>
        <v>0</v>
      </c>
      <c r="BL420" s="18" t="s">
        <v>307</v>
      </c>
      <c r="BM420" s="187" t="s">
        <v>1300</v>
      </c>
    </row>
    <row r="421" spans="1:65" s="2" customFormat="1" ht="29.25">
      <c r="A421" s="36"/>
      <c r="B421" s="37"/>
      <c r="C421" s="38"/>
      <c r="D421" s="196" t="s">
        <v>238</v>
      </c>
      <c r="E421" s="38"/>
      <c r="F421" s="217" t="s">
        <v>1301</v>
      </c>
      <c r="G421" s="38"/>
      <c r="H421" s="38"/>
      <c r="I421" s="218"/>
      <c r="J421" s="38"/>
      <c r="K421" s="38"/>
      <c r="L421" s="41"/>
      <c r="M421" s="219"/>
      <c r="N421" s="220"/>
      <c r="O421" s="66"/>
      <c r="P421" s="66"/>
      <c r="Q421" s="66"/>
      <c r="R421" s="66"/>
      <c r="S421" s="66"/>
      <c r="T421" s="67"/>
      <c r="U421" s="36"/>
      <c r="V421" s="36"/>
      <c r="W421" s="36"/>
      <c r="X421" s="36"/>
      <c r="Y421" s="36"/>
      <c r="Z421" s="36"/>
      <c r="AA421" s="36"/>
      <c r="AB421" s="36"/>
      <c r="AC421" s="36"/>
      <c r="AD421" s="36"/>
      <c r="AE421" s="36"/>
      <c r="AT421" s="18" t="s">
        <v>238</v>
      </c>
      <c r="AU421" s="18" t="s">
        <v>89</v>
      </c>
    </row>
    <row r="422" spans="1:65" s="15" customFormat="1" ht="11.25">
      <c r="B422" s="231"/>
      <c r="C422" s="232"/>
      <c r="D422" s="196" t="s">
        <v>231</v>
      </c>
      <c r="E422" s="233" t="s">
        <v>35</v>
      </c>
      <c r="F422" s="234" t="s">
        <v>1302</v>
      </c>
      <c r="G422" s="232"/>
      <c r="H422" s="233" t="s">
        <v>35</v>
      </c>
      <c r="I422" s="235"/>
      <c r="J422" s="232"/>
      <c r="K422" s="232"/>
      <c r="L422" s="236"/>
      <c r="M422" s="237"/>
      <c r="N422" s="238"/>
      <c r="O422" s="238"/>
      <c r="P422" s="238"/>
      <c r="Q422" s="238"/>
      <c r="R422" s="238"/>
      <c r="S422" s="238"/>
      <c r="T422" s="239"/>
      <c r="AT422" s="240" t="s">
        <v>231</v>
      </c>
      <c r="AU422" s="240" t="s">
        <v>89</v>
      </c>
      <c r="AV422" s="15" t="s">
        <v>21</v>
      </c>
      <c r="AW422" s="15" t="s">
        <v>40</v>
      </c>
      <c r="AX422" s="15" t="s">
        <v>80</v>
      </c>
      <c r="AY422" s="240" t="s">
        <v>142</v>
      </c>
    </row>
    <row r="423" spans="1:65" s="13" customFormat="1" ht="11.25">
      <c r="B423" s="194"/>
      <c r="C423" s="195"/>
      <c r="D423" s="196" t="s">
        <v>231</v>
      </c>
      <c r="E423" s="197" t="s">
        <v>35</v>
      </c>
      <c r="F423" s="198" t="s">
        <v>1303</v>
      </c>
      <c r="G423" s="195"/>
      <c r="H423" s="199">
        <v>852.5</v>
      </c>
      <c r="I423" s="200"/>
      <c r="J423" s="195"/>
      <c r="K423" s="195"/>
      <c r="L423" s="201"/>
      <c r="M423" s="202"/>
      <c r="N423" s="203"/>
      <c r="O423" s="203"/>
      <c r="P423" s="203"/>
      <c r="Q423" s="203"/>
      <c r="R423" s="203"/>
      <c r="S423" s="203"/>
      <c r="T423" s="204"/>
      <c r="AT423" s="205" t="s">
        <v>231</v>
      </c>
      <c r="AU423" s="205" t="s">
        <v>89</v>
      </c>
      <c r="AV423" s="13" t="s">
        <v>89</v>
      </c>
      <c r="AW423" s="13" t="s">
        <v>40</v>
      </c>
      <c r="AX423" s="13" t="s">
        <v>80</v>
      </c>
      <c r="AY423" s="205" t="s">
        <v>142</v>
      </c>
    </row>
    <row r="424" spans="1:65" s="15" customFormat="1" ht="11.25">
      <c r="B424" s="231"/>
      <c r="C424" s="232"/>
      <c r="D424" s="196" t="s">
        <v>231</v>
      </c>
      <c r="E424" s="233" t="s">
        <v>35</v>
      </c>
      <c r="F424" s="234" t="s">
        <v>1304</v>
      </c>
      <c r="G424" s="232"/>
      <c r="H424" s="233" t="s">
        <v>35</v>
      </c>
      <c r="I424" s="235"/>
      <c r="J424" s="232"/>
      <c r="K424" s="232"/>
      <c r="L424" s="236"/>
      <c r="M424" s="237"/>
      <c r="N424" s="238"/>
      <c r="O424" s="238"/>
      <c r="P424" s="238"/>
      <c r="Q424" s="238"/>
      <c r="R424" s="238"/>
      <c r="S424" s="238"/>
      <c r="T424" s="239"/>
      <c r="AT424" s="240" t="s">
        <v>231</v>
      </c>
      <c r="AU424" s="240" t="s">
        <v>89</v>
      </c>
      <c r="AV424" s="15" t="s">
        <v>21</v>
      </c>
      <c r="AW424" s="15" t="s">
        <v>40</v>
      </c>
      <c r="AX424" s="15" t="s">
        <v>80</v>
      </c>
      <c r="AY424" s="240" t="s">
        <v>142</v>
      </c>
    </row>
    <row r="425" spans="1:65" s="13" customFormat="1" ht="11.25">
      <c r="B425" s="194"/>
      <c r="C425" s="195"/>
      <c r="D425" s="196" t="s">
        <v>231</v>
      </c>
      <c r="E425" s="197" t="s">
        <v>35</v>
      </c>
      <c r="F425" s="198" t="s">
        <v>1305</v>
      </c>
      <c r="G425" s="195"/>
      <c r="H425" s="199">
        <v>563.03</v>
      </c>
      <c r="I425" s="200"/>
      <c r="J425" s="195"/>
      <c r="K425" s="195"/>
      <c r="L425" s="201"/>
      <c r="M425" s="202"/>
      <c r="N425" s="203"/>
      <c r="O425" s="203"/>
      <c r="P425" s="203"/>
      <c r="Q425" s="203"/>
      <c r="R425" s="203"/>
      <c r="S425" s="203"/>
      <c r="T425" s="204"/>
      <c r="AT425" s="205" t="s">
        <v>231</v>
      </c>
      <c r="AU425" s="205" t="s">
        <v>89</v>
      </c>
      <c r="AV425" s="13" t="s">
        <v>89</v>
      </c>
      <c r="AW425" s="13" t="s">
        <v>40</v>
      </c>
      <c r="AX425" s="13" t="s">
        <v>80</v>
      </c>
      <c r="AY425" s="205" t="s">
        <v>142</v>
      </c>
    </row>
    <row r="426" spans="1:65" s="14" customFormat="1" ht="11.25">
      <c r="B426" s="206"/>
      <c r="C426" s="207"/>
      <c r="D426" s="196" t="s">
        <v>231</v>
      </c>
      <c r="E426" s="208" t="s">
        <v>35</v>
      </c>
      <c r="F426" s="209" t="s">
        <v>233</v>
      </c>
      <c r="G426" s="207"/>
      <c r="H426" s="210">
        <v>1415.53</v>
      </c>
      <c r="I426" s="211"/>
      <c r="J426" s="207"/>
      <c r="K426" s="207"/>
      <c r="L426" s="212"/>
      <c r="M426" s="213"/>
      <c r="N426" s="214"/>
      <c r="O426" s="214"/>
      <c r="P426" s="214"/>
      <c r="Q426" s="214"/>
      <c r="R426" s="214"/>
      <c r="S426" s="214"/>
      <c r="T426" s="215"/>
      <c r="AT426" s="216" t="s">
        <v>231</v>
      </c>
      <c r="AU426" s="216" t="s">
        <v>89</v>
      </c>
      <c r="AV426" s="14" t="s">
        <v>161</v>
      </c>
      <c r="AW426" s="14" t="s">
        <v>40</v>
      </c>
      <c r="AX426" s="14" t="s">
        <v>21</v>
      </c>
      <c r="AY426" s="216" t="s">
        <v>142</v>
      </c>
    </row>
    <row r="427" spans="1:65" s="2" customFormat="1" ht="14.45" customHeight="1">
      <c r="A427" s="36"/>
      <c r="B427" s="37"/>
      <c r="C427" s="176" t="s">
        <v>1306</v>
      </c>
      <c r="D427" s="176" t="s">
        <v>145</v>
      </c>
      <c r="E427" s="177" t="s">
        <v>1307</v>
      </c>
      <c r="F427" s="178" t="s">
        <v>1308</v>
      </c>
      <c r="G427" s="179" t="s">
        <v>256</v>
      </c>
      <c r="H427" s="180">
        <v>1700</v>
      </c>
      <c r="I427" s="181"/>
      <c r="J427" s="182">
        <f>ROUND(I427*H427,2)</f>
        <v>0</v>
      </c>
      <c r="K427" s="178" t="s">
        <v>149</v>
      </c>
      <c r="L427" s="41"/>
      <c r="M427" s="183" t="s">
        <v>35</v>
      </c>
      <c r="N427" s="184" t="s">
        <v>51</v>
      </c>
      <c r="O427" s="66"/>
      <c r="P427" s="185">
        <f>O427*H427</f>
        <v>0</v>
      </c>
      <c r="Q427" s="185">
        <v>2.0000000000000001E-4</v>
      </c>
      <c r="R427" s="185">
        <f>Q427*H427</f>
        <v>0.34</v>
      </c>
      <c r="S427" s="185">
        <v>0</v>
      </c>
      <c r="T427" s="186">
        <f>S427*H427</f>
        <v>0</v>
      </c>
      <c r="U427" s="36"/>
      <c r="V427" s="36"/>
      <c r="W427" s="36"/>
      <c r="X427" s="36"/>
      <c r="Y427" s="36"/>
      <c r="Z427" s="36"/>
      <c r="AA427" s="36"/>
      <c r="AB427" s="36"/>
      <c r="AC427" s="36"/>
      <c r="AD427" s="36"/>
      <c r="AE427" s="36"/>
      <c r="AR427" s="187" t="s">
        <v>307</v>
      </c>
      <c r="AT427" s="187" t="s">
        <v>145</v>
      </c>
      <c r="AU427" s="187" t="s">
        <v>89</v>
      </c>
      <c r="AY427" s="18" t="s">
        <v>142</v>
      </c>
      <c r="BE427" s="188">
        <f>IF(N427="základní",J427,0)</f>
        <v>0</v>
      </c>
      <c r="BF427" s="188">
        <f>IF(N427="snížená",J427,0)</f>
        <v>0</v>
      </c>
      <c r="BG427" s="188">
        <f>IF(N427="zákl. přenesená",J427,0)</f>
        <v>0</v>
      </c>
      <c r="BH427" s="188">
        <f>IF(N427="sníž. přenesená",J427,0)</f>
        <v>0</v>
      </c>
      <c r="BI427" s="188">
        <f>IF(N427="nulová",J427,0)</f>
        <v>0</v>
      </c>
      <c r="BJ427" s="18" t="s">
        <v>21</v>
      </c>
      <c r="BK427" s="188">
        <f>ROUND(I427*H427,2)</f>
        <v>0</v>
      </c>
      <c r="BL427" s="18" t="s">
        <v>307</v>
      </c>
      <c r="BM427" s="187" t="s">
        <v>1309</v>
      </c>
    </row>
    <row r="428" spans="1:65" s="2" customFormat="1" ht="24.2" customHeight="1">
      <c r="A428" s="36"/>
      <c r="B428" s="37"/>
      <c r="C428" s="176" t="s">
        <v>1310</v>
      </c>
      <c r="D428" s="176" t="s">
        <v>145</v>
      </c>
      <c r="E428" s="177" t="s">
        <v>1311</v>
      </c>
      <c r="F428" s="178" t="s">
        <v>1312</v>
      </c>
      <c r="G428" s="179" t="s">
        <v>256</v>
      </c>
      <c r="H428" s="180">
        <v>1699.671</v>
      </c>
      <c r="I428" s="181"/>
      <c r="J428" s="182">
        <f>ROUND(I428*H428,2)</f>
        <v>0</v>
      </c>
      <c r="K428" s="178" t="s">
        <v>149</v>
      </c>
      <c r="L428" s="41"/>
      <c r="M428" s="183" t="s">
        <v>35</v>
      </c>
      <c r="N428" s="184" t="s">
        <v>51</v>
      </c>
      <c r="O428" s="66"/>
      <c r="P428" s="185">
        <f>O428*H428</f>
        <v>0</v>
      </c>
      <c r="Q428" s="185">
        <v>2.5999999999999998E-4</v>
      </c>
      <c r="R428" s="185">
        <f>Q428*H428</f>
        <v>0.44191445999999995</v>
      </c>
      <c r="S428" s="185">
        <v>0</v>
      </c>
      <c r="T428" s="186">
        <f>S428*H428</f>
        <v>0</v>
      </c>
      <c r="U428" s="36"/>
      <c r="V428" s="36"/>
      <c r="W428" s="36"/>
      <c r="X428" s="36"/>
      <c r="Y428" s="36"/>
      <c r="Z428" s="36"/>
      <c r="AA428" s="36"/>
      <c r="AB428" s="36"/>
      <c r="AC428" s="36"/>
      <c r="AD428" s="36"/>
      <c r="AE428" s="36"/>
      <c r="AR428" s="187" t="s">
        <v>307</v>
      </c>
      <c r="AT428" s="187" t="s">
        <v>145</v>
      </c>
      <c r="AU428" s="187" t="s">
        <v>89</v>
      </c>
      <c r="AY428" s="18" t="s">
        <v>142</v>
      </c>
      <c r="BE428" s="188">
        <f>IF(N428="základní",J428,0)</f>
        <v>0</v>
      </c>
      <c r="BF428" s="188">
        <f>IF(N428="snížená",J428,0)</f>
        <v>0</v>
      </c>
      <c r="BG428" s="188">
        <f>IF(N428="zákl. přenesená",J428,0)</f>
        <v>0</v>
      </c>
      <c r="BH428" s="188">
        <f>IF(N428="sníž. přenesená",J428,0)</f>
        <v>0</v>
      </c>
      <c r="BI428" s="188">
        <f>IF(N428="nulová",J428,0)</f>
        <v>0</v>
      </c>
      <c r="BJ428" s="18" t="s">
        <v>21</v>
      </c>
      <c r="BK428" s="188">
        <f>ROUND(I428*H428,2)</f>
        <v>0</v>
      </c>
      <c r="BL428" s="18" t="s">
        <v>307</v>
      </c>
      <c r="BM428" s="187" t="s">
        <v>1313</v>
      </c>
    </row>
    <row r="429" spans="1:65" s="13" customFormat="1" ht="11.25">
      <c r="B429" s="194"/>
      <c r="C429" s="195"/>
      <c r="D429" s="196" t="s">
        <v>231</v>
      </c>
      <c r="E429" s="197" t="s">
        <v>35</v>
      </c>
      <c r="F429" s="198" t="s">
        <v>1314</v>
      </c>
      <c r="G429" s="195"/>
      <c r="H429" s="199">
        <v>633.37099999999998</v>
      </c>
      <c r="I429" s="200"/>
      <c r="J429" s="195"/>
      <c r="K429" s="195"/>
      <c r="L429" s="201"/>
      <c r="M429" s="202"/>
      <c r="N429" s="203"/>
      <c r="O429" s="203"/>
      <c r="P429" s="203"/>
      <c r="Q429" s="203"/>
      <c r="R429" s="203"/>
      <c r="S429" s="203"/>
      <c r="T429" s="204"/>
      <c r="AT429" s="205" t="s">
        <v>231</v>
      </c>
      <c r="AU429" s="205" t="s">
        <v>89</v>
      </c>
      <c r="AV429" s="13" t="s">
        <v>89</v>
      </c>
      <c r="AW429" s="13" t="s">
        <v>40</v>
      </c>
      <c r="AX429" s="13" t="s">
        <v>80</v>
      </c>
      <c r="AY429" s="205" t="s">
        <v>142</v>
      </c>
    </row>
    <row r="430" spans="1:65" s="13" customFormat="1" ht="11.25">
      <c r="B430" s="194"/>
      <c r="C430" s="195"/>
      <c r="D430" s="196" t="s">
        <v>231</v>
      </c>
      <c r="E430" s="197" t="s">
        <v>35</v>
      </c>
      <c r="F430" s="198" t="s">
        <v>1315</v>
      </c>
      <c r="G430" s="195"/>
      <c r="H430" s="199">
        <v>652.5</v>
      </c>
      <c r="I430" s="200"/>
      <c r="J430" s="195"/>
      <c r="K430" s="195"/>
      <c r="L430" s="201"/>
      <c r="M430" s="202"/>
      <c r="N430" s="203"/>
      <c r="O430" s="203"/>
      <c r="P430" s="203"/>
      <c r="Q430" s="203"/>
      <c r="R430" s="203"/>
      <c r="S430" s="203"/>
      <c r="T430" s="204"/>
      <c r="AT430" s="205" t="s">
        <v>231</v>
      </c>
      <c r="AU430" s="205" t="s">
        <v>89</v>
      </c>
      <c r="AV430" s="13" t="s">
        <v>89</v>
      </c>
      <c r="AW430" s="13" t="s">
        <v>40</v>
      </c>
      <c r="AX430" s="13" t="s">
        <v>80</v>
      </c>
      <c r="AY430" s="205" t="s">
        <v>142</v>
      </c>
    </row>
    <row r="431" spans="1:65" s="13" customFormat="1" ht="11.25">
      <c r="B431" s="194"/>
      <c r="C431" s="195"/>
      <c r="D431" s="196" t="s">
        <v>231</v>
      </c>
      <c r="E431" s="197" t="s">
        <v>35</v>
      </c>
      <c r="F431" s="198" t="s">
        <v>1316</v>
      </c>
      <c r="G431" s="195"/>
      <c r="H431" s="199">
        <v>413.8</v>
      </c>
      <c r="I431" s="200"/>
      <c r="J431" s="195"/>
      <c r="K431" s="195"/>
      <c r="L431" s="201"/>
      <c r="M431" s="202"/>
      <c r="N431" s="203"/>
      <c r="O431" s="203"/>
      <c r="P431" s="203"/>
      <c r="Q431" s="203"/>
      <c r="R431" s="203"/>
      <c r="S431" s="203"/>
      <c r="T431" s="204"/>
      <c r="AT431" s="205" t="s">
        <v>231</v>
      </c>
      <c r="AU431" s="205" t="s">
        <v>89</v>
      </c>
      <c r="AV431" s="13" t="s">
        <v>89</v>
      </c>
      <c r="AW431" s="13" t="s">
        <v>40</v>
      </c>
      <c r="AX431" s="13" t="s">
        <v>80</v>
      </c>
      <c r="AY431" s="205" t="s">
        <v>142</v>
      </c>
    </row>
    <row r="432" spans="1:65" s="14" customFormat="1" ht="11.25">
      <c r="B432" s="206"/>
      <c r="C432" s="207"/>
      <c r="D432" s="196" t="s">
        <v>231</v>
      </c>
      <c r="E432" s="208" t="s">
        <v>35</v>
      </c>
      <c r="F432" s="209" t="s">
        <v>233</v>
      </c>
      <c r="G432" s="207"/>
      <c r="H432" s="210">
        <v>1699.671</v>
      </c>
      <c r="I432" s="211"/>
      <c r="J432" s="207"/>
      <c r="K432" s="207"/>
      <c r="L432" s="212"/>
      <c r="M432" s="213"/>
      <c r="N432" s="214"/>
      <c r="O432" s="214"/>
      <c r="P432" s="214"/>
      <c r="Q432" s="214"/>
      <c r="R432" s="214"/>
      <c r="S432" s="214"/>
      <c r="T432" s="215"/>
      <c r="AT432" s="216" t="s">
        <v>231</v>
      </c>
      <c r="AU432" s="216" t="s">
        <v>89</v>
      </c>
      <c r="AV432" s="14" t="s">
        <v>161</v>
      </c>
      <c r="AW432" s="14" t="s">
        <v>40</v>
      </c>
      <c r="AX432" s="14" t="s">
        <v>21</v>
      </c>
      <c r="AY432" s="216" t="s">
        <v>142</v>
      </c>
    </row>
    <row r="433" spans="1:65" s="12" customFormat="1" ht="25.9" customHeight="1">
      <c r="B433" s="160"/>
      <c r="C433" s="161"/>
      <c r="D433" s="162" t="s">
        <v>79</v>
      </c>
      <c r="E433" s="163" t="s">
        <v>747</v>
      </c>
      <c r="F433" s="163" t="s">
        <v>748</v>
      </c>
      <c r="G433" s="161"/>
      <c r="H433" s="161"/>
      <c r="I433" s="164"/>
      <c r="J433" s="165">
        <f>BK433</f>
        <v>0</v>
      </c>
      <c r="K433" s="161"/>
      <c r="L433" s="166"/>
      <c r="M433" s="167"/>
      <c r="N433" s="168"/>
      <c r="O433" s="168"/>
      <c r="P433" s="169">
        <f>SUM(P434:P435)</f>
        <v>0</v>
      </c>
      <c r="Q433" s="168"/>
      <c r="R433" s="169">
        <f>SUM(R434:R435)</f>
        <v>0</v>
      </c>
      <c r="S433" s="168"/>
      <c r="T433" s="170">
        <f>SUM(T434:T435)</f>
        <v>0</v>
      </c>
      <c r="AR433" s="171" t="s">
        <v>161</v>
      </c>
      <c r="AT433" s="172" t="s">
        <v>79</v>
      </c>
      <c r="AU433" s="172" t="s">
        <v>80</v>
      </c>
      <c r="AY433" s="171" t="s">
        <v>142</v>
      </c>
      <c r="BK433" s="173">
        <f>SUM(BK434:BK435)</f>
        <v>0</v>
      </c>
    </row>
    <row r="434" spans="1:65" s="2" customFormat="1" ht="14.45" customHeight="1">
      <c r="A434" s="36"/>
      <c r="B434" s="37"/>
      <c r="C434" s="176" t="s">
        <v>1317</v>
      </c>
      <c r="D434" s="176" t="s">
        <v>145</v>
      </c>
      <c r="E434" s="177" t="s">
        <v>1318</v>
      </c>
      <c r="F434" s="178" t="s">
        <v>1319</v>
      </c>
      <c r="G434" s="179" t="s">
        <v>752</v>
      </c>
      <c r="H434" s="180">
        <v>80</v>
      </c>
      <c r="I434" s="181"/>
      <c r="J434" s="182">
        <f>ROUND(I434*H434,2)</f>
        <v>0</v>
      </c>
      <c r="K434" s="178" t="s">
        <v>149</v>
      </c>
      <c r="L434" s="41"/>
      <c r="M434" s="183" t="s">
        <v>35</v>
      </c>
      <c r="N434" s="184" t="s">
        <v>51</v>
      </c>
      <c r="O434" s="66"/>
      <c r="P434" s="185">
        <f>O434*H434</f>
        <v>0</v>
      </c>
      <c r="Q434" s="185">
        <v>0</v>
      </c>
      <c r="R434" s="185">
        <f>Q434*H434</f>
        <v>0</v>
      </c>
      <c r="S434" s="185">
        <v>0</v>
      </c>
      <c r="T434" s="186">
        <f>S434*H434</f>
        <v>0</v>
      </c>
      <c r="U434" s="36"/>
      <c r="V434" s="36"/>
      <c r="W434" s="36"/>
      <c r="X434" s="36"/>
      <c r="Y434" s="36"/>
      <c r="Z434" s="36"/>
      <c r="AA434" s="36"/>
      <c r="AB434" s="36"/>
      <c r="AC434" s="36"/>
      <c r="AD434" s="36"/>
      <c r="AE434" s="36"/>
      <c r="AR434" s="187" t="s">
        <v>753</v>
      </c>
      <c r="AT434" s="187" t="s">
        <v>145</v>
      </c>
      <c r="AU434" s="187" t="s">
        <v>21</v>
      </c>
      <c r="AY434" s="18" t="s">
        <v>142</v>
      </c>
      <c r="BE434" s="188">
        <f>IF(N434="základní",J434,0)</f>
        <v>0</v>
      </c>
      <c r="BF434" s="188">
        <f>IF(N434="snížená",J434,0)</f>
        <v>0</v>
      </c>
      <c r="BG434" s="188">
        <f>IF(N434="zákl. přenesená",J434,0)</f>
        <v>0</v>
      </c>
      <c r="BH434" s="188">
        <f>IF(N434="sníž. přenesená",J434,0)</f>
        <v>0</v>
      </c>
      <c r="BI434" s="188">
        <f>IF(N434="nulová",J434,0)</f>
        <v>0</v>
      </c>
      <c r="BJ434" s="18" t="s">
        <v>21</v>
      </c>
      <c r="BK434" s="188">
        <f>ROUND(I434*H434,2)</f>
        <v>0</v>
      </c>
      <c r="BL434" s="18" t="s">
        <v>753</v>
      </c>
      <c r="BM434" s="187" t="s">
        <v>1320</v>
      </c>
    </row>
    <row r="435" spans="1:65" s="2" customFormat="1" ht="14.45" customHeight="1">
      <c r="A435" s="36"/>
      <c r="B435" s="37"/>
      <c r="C435" s="176" t="s">
        <v>1321</v>
      </c>
      <c r="D435" s="176" t="s">
        <v>145</v>
      </c>
      <c r="E435" s="177" t="s">
        <v>1322</v>
      </c>
      <c r="F435" s="178" t="s">
        <v>1323</v>
      </c>
      <c r="G435" s="179" t="s">
        <v>752</v>
      </c>
      <c r="H435" s="180">
        <v>120</v>
      </c>
      <c r="I435" s="181"/>
      <c r="J435" s="182">
        <f>ROUND(I435*H435,2)</f>
        <v>0</v>
      </c>
      <c r="K435" s="178" t="s">
        <v>149</v>
      </c>
      <c r="L435" s="41"/>
      <c r="M435" s="189" t="s">
        <v>35</v>
      </c>
      <c r="N435" s="190" t="s">
        <v>51</v>
      </c>
      <c r="O435" s="191"/>
      <c r="P435" s="192">
        <f>O435*H435</f>
        <v>0</v>
      </c>
      <c r="Q435" s="192">
        <v>0</v>
      </c>
      <c r="R435" s="192">
        <f>Q435*H435</f>
        <v>0</v>
      </c>
      <c r="S435" s="192">
        <v>0</v>
      </c>
      <c r="T435" s="193">
        <f>S435*H435</f>
        <v>0</v>
      </c>
      <c r="U435" s="36"/>
      <c r="V435" s="36"/>
      <c r="W435" s="36"/>
      <c r="X435" s="36"/>
      <c r="Y435" s="36"/>
      <c r="Z435" s="36"/>
      <c r="AA435" s="36"/>
      <c r="AB435" s="36"/>
      <c r="AC435" s="36"/>
      <c r="AD435" s="36"/>
      <c r="AE435" s="36"/>
      <c r="AR435" s="187" t="s">
        <v>753</v>
      </c>
      <c r="AT435" s="187" t="s">
        <v>145</v>
      </c>
      <c r="AU435" s="187" t="s">
        <v>21</v>
      </c>
      <c r="AY435" s="18" t="s">
        <v>142</v>
      </c>
      <c r="BE435" s="188">
        <f>IF(N435="základní",J435,0)</f>
        <v>0</v>
      </c>
      <c r="BF435" s="188">
        <f>IF(N435="snížená",J435,0)</f>
        <v>0</v>
      </c>
      <c r="BG435" s="188">
        <f>IF(N435="zákl. přenesená",J435,0)</f>
        <v>0</v>
      </c>
      <c r="BH435" s="188">
        <f>IF(N435="sníž. přenesená",J435,0)</f>
        <v>0</v>
      </c>
      <c r="BI435" s="188">
        <f>IF(N435="nulová",J435,0)</f>
        <v>0</v>
      </c>
      <c r="BJ435" s="18" t="s">
        <v>21</v>
      </c>
      <c r="BK435" s="188">
        <f>ROUND(I435*H435,2)</f>
        <v>0</v>
      </c>
      <c r="BL435" s="18" t="s">
        <v>753</v>
      </c>
      <c r="BM435" s="187" t="s">
        <v>1324</v>
      </c>
    </row>
    <row r="436" spans="1:65" s="2" customFormat="1" ht="6.95" customHeight="1">
      <c r="A436" s="36"/>
      <c r="B436" s="49"/>
      <c r="C436" s="50"/>
      <c r="D436" s="50"/>
      <c r="E436" s="50"/>
      <c r="F436" s="50"/>
      <c r="G436" s="50"/>
      <c r="H436" s="50"/>
      <c r="I436" s="50"/>
      <c r="J436" s="50"/>
      <c r="K436" s="50"/>
      <c r="L436" s="41"/>
      <c r="M436" s="36"/>
      <c r="O436" s="36"/>
      <c r="P436" s="36"/>
      <c r="Q436" s="36"/>
      <c r="R436" s="36"/>
      <c r="S436" s="36"/>
      <c r="T436" s="36"/>
      <c r="U436" s="36"/>
      <c r="V436" s="36"/>
      <c r="W436" s="36"/>
      <c r="X436" s="36"/>
      <c r="Y436" s="36"/>
      <c r="Z436" s="36"/>
      <c r="AA436" s="36"/>
      <c r="AB436" s="36"/>
      <c r="AC436" s="36"/>
      <c r="AD436" s="36"/>
      <c r="AE436" s="36"/>
    </row>
  </sheetData>
  <sheetProtection algorithmName="SHA-512" hashValue="t8fdaRisq6biVdX/JZaNGKKMJAl/ymuY2DYvZ6Amf7YwDicym7Cm430knQ8rM0A/8SnbTyEFDbYzmqA7hhkVpw==" saltValue="QFAt/HUNCSzUsZ2XDCDVndzBGWhikF386s22I5DNWfGb7qf9b9m2EJYPMvWe5KTGJw8OKWrSPTGBuzb6kTWHOg==" spinCount="100000" sheet="1" objects="1" scenarios="1" formatColumns="0" formatRows="0" autoFilter="0"/>
  <autoFilter ref="C96:K435"/>
  <mergeCells count="9">
    <mergeCell ref="E50:H50"/>
    <mergeCell ref="E87:H87"/>
    <mergeCell ref="E89:H8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4"/>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2"/>
      <c r="M2" s="352"/>
      <c r="N2" s="352"/>
      <c r="O2" s="352"/>
      <c r="P2" s="352"/>
      <c r="Q2" s="352"/>
      <c r="R2" s="352"/>
      <c r="S2" s="352"/>
      <c r="T2" s="352"/>
      <c r="U2" s="352"/>
      <c r="V2" s="352"/>
      <c r="AT2" s="18" t="s">
        <v>95</v>
      </c>
    </row>
    <row r="3" spans="1:46" s="1" customFormat="1" ht="6.95" customHeight="1">
      <c r="B3" s="102"/>
      <c r="C3" s="103"/>
      <c r="D3" s="103"/>
      <c r="E3" s="103"/>
      <c r="F3" s="103"/>
      <c r="G3" s="103"/>
      <c r="H3" s="103"/>
      <c r="I3" s="103"/>
      <c r="J3" s="103"/>
      <c r="K3" s="103"/>
      <c r="L3" s="21"/>
      <c r="AT3" s="18" t="s">
        <v>89</v>
      </c>
    </row>
    <row r="4" spans="1:46" s="1" customFormat="1" ht="24.95" customHeight="1">
      <c r="B4" s="21"/>
      <c r="D4" s="104" t="s">
        <v>117</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72" t="str">
        <f>'Rekapitulace stavby'!K6</f>
        <v>Úprava objektu Radniční č.p.13 na kancelářské prostory,Frýdek-Místek</v>
      </c>
      <c r="F7" s="373"/>
      <c r="G7" s="373"/>
      <c r="H7" s="373"/>
      <c r="L7" s="21"/>
    </row>
    <row r="8" spans="1:46" s="2" customFormat="1" ht="12" customHeight="1">
      <c r="A8" s="36"/>
      <c r="B8" s="41"/>
      <c r="C8" s="36"/>
      <c r="D8" s="106" t="s">
        <v>205</v>
      </c>
      <c r="E8" s="36"/>
      <c r="F8" s="36"/>
      <c r="G8" s="36"/>
      <c r="H8" s="36"/>
      <c r="I8" s="36"/>
      <c r="J8" s="36"/>
      <c r="K8" s="36"/>
      <c r="L8" s="107"/>
      <c r="S8" s="36"/>
      <c r="T8" s="36"/>
      <c r="U8" s="36"/>
      <c r="V8" s="36"/>
      <c r="W8" s="36"/>
      <c r="X8" s="36"/>
      <c r="Y8" s="36"/>
      <c r="Z8" s="36"/>
      <c r="AA8" s="36"/>
      <c r="AB8" s="36"/>
      <c r="AC8" s="36"/>
      <c r="AD8" s="36"/>
      <c r="AE8" s="36"/>
    </row>
    <row r="9" spans="1:46" s="2" customFormat="1" ht="16.5" customHeight="1">
      <c r="A9" s="36"/>
      <c r="B9" s="41"/>
      <c r="C9" s="36"/>
      <c r="D9" s="36"/>
      <c r="E9" s="366" t="s">
        <v>1325</v>
      </c>
      <c r="F9" s="367"/>
      <c r="G9" s="367"/>
      <c r="H9" s="367"/>
      <c r="I9" s="36"/>
      <c r="J9" s="36"/>
      <c r="K9" s="36"/>
      <c r="L9" s="107"/>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7"/>
      <c r="S10" s="36"/>
      <c r="T10" s="36"/>
      <c r="U10" s="36"/>
      <c r="V10" s="36"/>
      <c r="W10" s="36"/>
      <c r="X10" s="36"/>
      <c r="Y10" s="36"/>
      <c r="Z10" s="36"/>
      <c r="AA10" s="36"/>
      <c r="AB10" s="36"/>
      <c r="AC10" s="36"/>
      <c r="AD10" s="36"/>
      <c r="AE10" s="36"/>
    </row>
    <row r="11" spans="1:46" s="2" customFormat="1" ht="12" customHeight="1">
      <c r="A11" s="36"/>
      <c r="B11" s="41"/>
      <c r="C11" s="36"/>
      <c r="D11" s="106" t="s">
        <v>18</v>
      </c>
      <c r="E11" s="36"/>
      <c r="F11" s="108" t="s">
        <v>19</v>
      </c>
      <c r="G11" s="36"/>
      <c r="H11" s="36"/>
      <c r="I11" s="106" t="s">
        <v>20</v>
      </c>
      <c r="J11" s="108" t="s">
        <v>35</v>
      </c>
      <c r="K11" s="36"/>
      <c r="L11" s="107"/>
      <c r="S11" s="36"/>
      <c r="T11" s="36"/>
      <c r="U11" s="36"/>
      <c r="V11" s="36"/>
      <c r="W11" s="36"/>
      <c r="X11" s="36"/>
      <c r="Y11" s="36"/>
      <c r="Z11" s="36"/>
      <c r="AA11" s="36"/>
      <c r="AB11" s="36"/>
      <c r="AC11" s="36"/>
      <c r="AD11" s="36"/>
      <c r="AE11" s="36"/>
    </row>
    <row r="12" spans="1:46" s="2" customFormat="1" ht="12" customHeight="1">
      <c r="A12" s="36"/>
      <c r="B12" s="41"/>
      <c r="C12" s="36"/>
      <c r="D12" s="106" t="s">
        <v>22</v>
      </c>
      <c r="E12" s="36"/>
      <c r="F12" s="108" t="s">
        <v>39</v>
      </c>
      <c r="G12" s="36"/>
      <c r="H12" s="36"/>
      <c r="I12" s="106" t="s">
        <v>24</v>
      </c>
      <c r="J12" s="109" t="str">
        <f>'Rekapitulace stavby'!AN8</f>
        <v>17. 7. 2020</v>
      </c>
      <c r="K12" s="36"/>
      <c r="L12" s="107"/>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7"/>
      <c r="S13" s="36"/>
      <c r="T13" s="36"/>
      <c r="U13" s="36"/>
      <c r="V13" s="36"/>
      <c r="W13" s="36"/>
      <c r="X13" s="36"/>
      <c r="Y13" s="36"/>
      <c r="Z13" s="36"/>
      <c r="AA13" s="36"/>
      <c r="AB13" s="36"/>
      <c r="AC13" s="36"/>
      <c r="AD13" s="36"/>
      <c r="AE13" s="36"/>
    </row>
    <row r="14" spans="1:46" s="2" customFormat="1" ht="12" customHeight="1">
      <c r="A14" s="36"/>
      <c r="B14" s="41"/>
      <c r="C14" s="36"/>
      <c r="D14" s="106" t="s">
        <v>30</v>
      </c>
      <c r="E14" s="36"/>
      <c r="F14" s="36"/>
      <c r="G14" s="36"/>
      <c r="H14" s="36"/>
      <c r="I14" s="106" t="s">
        <v>31</v>
      </c>
      <c r="J14" s="108" t="str">
        <f>IF('Rekapitulace stavby'!AN10="","",'Rekapitulace stavby'!AN10)</f>
        <v>00296643</v>
      </c>
      <c r="K14" s="36"/>
      <c r="L14" s="107"/>
      <c r="S14" s="36"/>
      <c r="T14" s="36"/>
      <c r="U14" s="36"/>
      <c r="V14" s="36"/>
      <c r="W14" s="36"/>
      <c r="X14" s="36"/>
      <c r="Y14" s="36"/>
      <c r="Z14" s="36"/>
      <c r="AA14" s="36"/>
      <c r="AB14" s="36"/>
      <c r="AC14" s="36"/>
      <c r="AD14" s="36"/>
      <c r="AE14" s="36"/>
    </row>
    <row r="15" spans="1:46" s="2" customFormat="1" ht="18" customHeight="1">
      <c r="A15" s="36"/>
      <c r="B15" s="41"/>
      <c r="C15" s="36"/>
      <c r="D15" s="36"/>
      <c r="E15" s="108" t="str">
        <f>IF('Rekapitulace stavby'!E11="","",'Rekapitulace stavby'!E11)</f>
        <v xml:space="preserve">Statutární město Frýdek-Místek </v>
      </c>
      <c r="F15" s="36"/>
      <c r="G15" s="36"/>
      <c r="H15" s="36"/>
      <c r="I15" s="106" t="s">
        <v>34</v>
      </c>
      <c r="J15" s="108" t="str">
        <f>IF('Rekapitulace stavby'!AN11="","",'Rekapitulace stavby'!AN11)</f>
        <v/>
      </c>
      <c r="K15" s="36"/>
      <c r="L15" s="107"/>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7"/>
      <c r="S16" s="36"/>
      <c r="T16" s="36"/>
      <c r="U16" s="36"/>
      <c r="V16" s="36"/>
      <c r="W16" s="36"/>
      <c r="X16" s="36"/>
      <c r="Y16" s="36"/>
      <c r="Z16" s="36"/>
      <c r="AA16" s="36"/>
      <c r="AB16" s="36"/>
      <c r="AC16" s="36"/>
      <c r="AD16" s="36"/>
      <c r="AE16" s="36"/>
    </row>
    <row r="17" spans="1:31" s="2" customFormat="1" ht="12" customHeight="1">
      <c r="A17" s="36"/>
      <c r="B17" s="41"/>
      <c r="C17" s="36"/>
      <c r="D17" s="106" t="s">
        <v>36</v>
      </c>
      <c r="E17" s="36"/>
      <c r="F17" s="36"/>
      <c r="G17" s="36"/>
      <c r="H17" s="36"/>
      <c r="I17" s="106" t="s">
        <v>31</v>
      </c>
      <c r="J17" s="31" t="str">
        <f>'Rekapitulace stavby'!AN13</f>
        <v>Vyplň údaj</v>
      </c>
      <c r="K17" s="36"/>
      <c r="L17" s="107"/>
      <c r="S17" s="36"/>
      <c r="T17" s="36"/>
      <c r="U17" s="36"/>
      <c r="V17" s="36"/>
      <c r="W17" s="36"/>
      <c r="X17" s="36"/>
      <c r="Y17" s="36"/>
      <c r="Z17" s="36"/>
      <c r="AA17" s="36"/>
      <c r="AB17" s="36"/>
      <c r="AC17" s="36"/>
      <c r="AD17" s="36"/>
      <c r="AE17" s="36"/>
    </row>
    <row r="18" spans="1:31" s="2" customFormat="1" ht="18" customHeight="1">
      <c r="A18" s="36"/>
      <c r="B18" s="41"/>
      <c r="C18" s="36"/>
      <c r="D18" s="36"/>
      <c r="E18" s="368" t="str">
        <f>'Rekapitulace stavby'!E14</f>
        <v>Vyplň údaj</v>
      </c>
      <c r="F18" s="369"/>
      <c r="G18" s="369"/>
      <c r="H18" s="369"/>
      <c r="I18" s="106" t="s">
        <v>34</v>
      </c>
      <c r="J18" s="31" t="str">
        <f>'Rekapitulace stavby'!AN14</f>
        <v>Vyplň údaj</v>
      </c>
      <c r="K18" s="36"/>
      <c r="L18" s="107"/>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7"/>
      <c r="S19" s="36"/>
      <c r="T19" s="36"/>
      <c r="U19" s="36"/>
      <c r="V19" s="36"/>
      <c r="W19" s="36"/>
      <c r="X19" s="36"/>
      <c r="Y19" s="36"/>
      <c r="Z19" s="36"/>
      <c r="AA19" s="36"/>
      <c r="AB19" s="36"/>
      <c r="AC19" s="36"/>
      <c r="AD19" s="36"/>
      <c r="AE19" s="36"/>
    </row>
    <row r="20" spans="1:31" s="2" customFormat="1" ht="12" customHeight="1">
      <c r="A20" s="36"/>
      <c r="B20" s="41"/>
      <c r="C20" s="36"/>
      <c r="D20" s="106" t="s">
        <v>38</v>
      </c>
      <c r="E20" s="36"/>
      <c r="F20" s="36"/>
      <c r="G20" s="36"/>
      <c r="H20" s="36"/>
      <c r="I20" s="106" t="s">
        <v>31</v>
      </c>
      <c r="J20" s="108" t="str">
        <f>IF('Rekapitulace stavby'!AN16="","",'Rekapitulace stavby'!AN16)</f>
        <v/>
      </c>
      <c r="K20" s="36"/>
      <c r="L20" s="107"/>
      <c r="S20" s="36"/>
      <c r="T20" s="36"/>
      <c r="U20" s="36"/>
      <c r="V20" s="36"/>
      <c r="W20" s="36"/>
      <c r="X20" s="36"/>
      <c r="Y20" s="36"/>
      <c r="Z20" s="36"/>
      <c r="AA20" s="36"/>
      <c r="AB20" s="36"/>
      <c r="AC20" s="36"/>
      <c r="AD20" s="36"/>
      <c r="AE20" s="36"/>
    </row>
    <row r="21" spans="1:31" s="2" customFormat="1" ht="18" customHeight="1">
      <c r="A21" s="36"/>
      <c r="B21" s="41"/>
      <c r="C21" s="36"/>
      <c r="D21" s="36"/>
      <c r="E21" s="108" t="str">
        <f>IF('Rekapitulace stavby'!E17="","",'Rekapitulace stavby'!E17)</f>
        <v xml:space="preserve"> </v>
      </c>
      <c r="F21" s="36"/>
      <c r="G21" s="36"/>
      <c r="H21" s="36"/>
      <c r="I21" s="106" t="s">
        <v>34</v>
      </c>
      <c r="J21" s="108" t="str">
        <f>IF('Rekapitulace stavby'!AN17="","",'Rekapitulace stavby'!AN17)</f>
        <v/>
      </c>
      <c r="K21" s="36"/>
      <c r="L21" s="107"/>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7"/>
      <c r="S22" s="36"/>
      <c r="T22" s="36"/>
      <c r="U22" s="36"/>
      <c r="V22" s="36"/>
      <c r="W22" s="36"/>
      <c r="X22" s="36"/>
      <c r="Y22" s="36"/>
      <c r="Z22" s="36"/>
      <c r="AA22" s="36"/>
      <c r="AB22" s="36"/>
      <c r="AC22" s="36"/>
      <c r="AD22" s="36"/>
      <c r="AE22" s="36"/>
    </row>
    <row r="23" spans="1:31" s="2" customFormat="1" ht="12" customHeight="1">
      <c r="A23" s="36"/>
      <c r="B23" s="41"/>
      <c r="C23" s="36"/>
      <c r="D23" s="106" t="s">
        <v>41</v>
      </c>
      <c r="E23" s="36"/>
      <c r="F23" s="36"/>
      <c r="G23" s="36"/>
      <c r="H23" s="36"/>
      <c r="I23" s="106" t="s">
        <v>31</v>
      </c>
      <c r="J23" s="108" t="str">
        <f>IF('Rekapitulace stavby'!AN19="","",'Rekapitulace stavby'!AN19)</f>
        <v>63307111</v>
      </c>
      <c r="K23" s="36"/>
      <c r="L23" s="107"/>
      <c r="S23" s="36"/>
      <c r="T23" s="36"/>
      <c r="U23" s="36"/>
      <c r="V23" s="36"/>
      <c r="W23" s="36"/>
      <c r="X23" s="36"/>
      <c r="Y23" s="36"/>
      <c r="Z23" s="36"/>
      <c r="AA23" s="36"/>
      <c r="AB23" s="36"/>
      <c r="AC23" s="36"/>
      <c r="AD23" s="36"/>
      <c r="AE23" s="36"/>
    </row>
    <row r="24" spans="1:31" s="2" customFormat="1" ht="18" customHeight="1">
      <c r="A24" s="36"/>
      <c r="B24" s="41"/>
      <c r="C24" s="36"/>
      <c r="D24" s="36"/>
      <c r="E24" s="108" t="str">
        <f>IF('Rekapitulace stavby'!E20="","",'Rekapitulace stavby'!E20)</f>
        <v xml:space="preserve">Lenka Jerakasová </v>
      </c>
      <c r="F24" s="36"/>
      <c r="G24" s="36"/>
      <c r="H24" s="36"/>
      <c r="I24" s="106" t="s">
        <v>34</v>
      </c>
      <c r="J24" s="108" t="str">
        <f>IF('Rekapitulace stavby'!AN20="","",'Rekapitulace stavby'!AN20)</f>
        <v/>
      </c>
      <c r="K24" s="36"/>
      <c r="L24" s="107"/>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7"/>
      <c r="S25" s="36"/>
      <c r="T25" s="36"/>
      <c r="U25" s="36"/>
      <c r="V25" s="36"/>
      <c r="W25" s="36"/>
      <c r="X25" s="36"/>
      <c r="Y25" s="36"/>
      <c r="Z25" s="36"/>
      <c r="AA25" s="36"/>
      <c r="AB25" s="36"/>
      <c r="AC25" s="36"/>
      <c r="AD25" s="36"/>
      <c r="AE25" s="36"/>
    </row>
    <row r="26" spans="1:31" s="2" customFormat="1" ht="12" customHeight="1">
      <c r="A26" s="36"/>
      <c r="B26" s="41"/>
      <c r="C26" s="36"/>
      <c r="D26" s="106" t="s">
        <v>44</v>
      </c>
      <c r="E26" s="36"/>
      <c r="F26" s="36"/>
      <c r="G26" s="36"/>
      <c r="H26" s="36"/>
      <c r="I26" s="36"/>
      <c r="J26" s="36"/>
      <c r="K26" s="36"/>
      <c r="L26" s="107"/>
      <c r="S26" s="36"/>
      <c r="T26" s="36"/>
      <c r="U26" s="36"/>
      <c r="V26" s="36"/>
      <c r="W26" s="36"/>
      <c r="X26" s="36"/>
      <c r="Y26" s="36"/>
      <c r="Z26" s="36"/>
      <c r="AA26" s="36"/>
      <c r="AB26" s="36"/>
      <c r="AC26" s="36"/>
      <c r="AD26" s="36"/>
      <c r="AE26" s="36"/>
    </row>
    <row r="27" spans="1:31" s="8" customFormat="1" ht="16.5" customHeight="1">
      <c r="A27" s="112"/>
      <c r="B27" s="113"/>
      <c r="C27" s="112"/>
      <c r="D27" s="112"/>
      <c r="E27" s="370" t="s">
        <v>35</v>
      </c>
      <c r="F27" s="370"/>
      <c r="G27" s="370"/>
      <c r="H27" s="370"/>
      <c r="I27" s="112"/>
      <c r="J27" s="112"/>
      <c r="K27" s="112"/>
      <c r="L27" s="114"/>
      <c r="S27" s="112"/>
      <c r="T27" s="112"/>
      <c r="U27" s="112"/>
      <c r="V27" s="112"/>
      <c r="W27" s="112"/>
      <c r="X27" s="112"/>
      <c r="Y27" s="112"/>
      <c r="Z27" s="112"/>
      <c r="AA27" s="112"/>
      <c r="AB27" s="112"/>
      <c r="AC27" s="112"/>
      <c r="AD27" s="112"/>
      <c r="AE27" s="112"/>
    </row>
    <row r="28" spans="1:31" s="2" customFormat="1" ht="6.95" customHeight="1">
      <c r="A28" s="36"/>
      <c r="B28" s="41"/>
      <c r="C28" s="36"/>
      <c r="D28" s="36"/>
      <c r="E28" s="36"/>
      <c r="F28" s="36"/>
      <c r="G28" s="36"/>
      <c r="H28" s="36"/>
      <c r="I28" s="36"/>
      <c r="J28" s="36"/>
      <c r="K28" s="36"/>
      <c r="L28" s="107"/>
      <c r="S28" s="36"/>
      <c r="T28" s="36"/>
      <c r="U28" s="36"/>
      <c r="V28" s="36"/>
      <c r="W28" s="36"/>
      <c r="X28" s="36"/>
      <c r="Y28" s="36"/>
      <c r="Z28" s="36"/>
      <c r="AA28" s="36"/>
      <c r="AB28" s="36"/>
      <c r="AC28" s="36"/>
      <c r="AD28" s="36"/>
      <c r="AE28" s="36"/>
    </row>
    <row r="29" spans="1:31" s="2" customFormat="1" ht="6.95" customHeight="1">
      <c r="A29" s="36"/>
      <c r="B29" s="41"/>
      <c r="C29" s="36"/>
      <c r="D29" s="115"/>
      <c r="E29" s="115"/>
      <c r="F29" s="115"/>
      <c r="G29" s="115"/>
      <c r="H29" s="115"/>
      <c r="I29" s="115"/>
      <c r="J29" s="115"/>
      <c r="K29" s="115"/>
      <c r="L29" s="107"/>
      <c r="S29" s="36"/>
      <c r="T29" s="36"/>
      <c r="U29" s="36"/>
      <c r="V29" s="36"/>
      <c r="W29" s="36"/>
      <c r="X29" s="36"/>
      <c r="Y29" s="36"/>
      <c r="Z29" s="36"/>
      <c r="AA29" s="36"/>
      <c r="AB29" s="36"/>
      <c r="AC29" s="36"/>
      <c r="AD29" s="36"/>
      <c r="AE29" s="36"/>
    </row>
    <row r="30" spans="1:31" s="2" customFormat="1" ht="25.35" customHeight="1">
      <c r="A30" s="36"/>
      <c r="B30" s="41"/>
      <c r="C30" s="36"/>
      <c r="D30" s="116" t="s">
        <v>46</v>
      </c>
      <c r="E30" s="36"/>
      <c r="F30" s="36"/>
      <c r="G30" s="36"/>
      <c r="H30" s="36"/>
      <c r="I30" s="36"/>
      <c r="J30" s="117">
        <f>ROUND(J88, 2)</f>
        <v>0</v>
      </c>
      <c r="K30" s="36"/>
      <c r="L30" s="107"/>
      <c r="S30" s="36"/>
      <c r="T30" s="36"/>
      <c r="U30" s="36"/>
      <c r="V30" s="36"/>
      <c r="W30" s="36"/>
      <c r="X30" s="36"/>
      <c r="Y30" s="36"/>
      <c r="Z30" s="36"/>
      <c r="AA30" s="36"/>
      <c r="AB30" s="36"/>
      <c r="AC30" s="36"/>
      <c r="AD30" s="36"/>
      <c r="AE30" s="36"/>
    </row>
    <row r="31" spans="1:31" s="2" customFormat="1" ht="6.95" customHeight="1">
      <c r="A31" s="36"/>
      <c r="B31" s="41"/>
      <c r="C31" s="36"/>
      <c r="D31" s="115"/>
      <c r="E31" s="115"/>
      <c r="F31" s="115"/>
      <c r="G31" s="115"/>
      <c r="H31" s="115"/>
      <c r="I31" s="115"/>
      <c r="J31" s="115"/>
      <c r="K31" s="115"/>
      <c r="L31" s="107"/>
      <c r="S31" s="36"/>
      <c r="T31" s="36"/>
      <c r="U31" s="36"/>
      <c r="V31" s="36"/>
      <c r="W31" s="36"/>
      <c r="X31" s="36"/>
      <c r="Y31" s="36"/>
      <c r="Z31" s="36"/>
      <c r="AA31" s="36"/>
      <c r="AB31" s="36"/>
      <c r="AC31" s="36"/>
      <c r="AD31" s="36"/>
      <c r="AE31" s="36"/>
    </row>
    <row r="32" spans="1:31" s="2" customFormat="1" ht="14.45" customHeight="1">
      <c r="A32" s="36"/>
      <c r="B32" s="41"/>
      <c r="C32" s="36"/>
      <c r="D32" s="36"/>
      <c r="E32" s="36"/>
      <c r="F32" s="118" t="s">
        <v>48</v>
      </c>
      <c r="G32" s="36"/>
      <c r="H32" s="36"/>
      <c r="I32" s="118" t="s">
        <v>47</v>
      </c>
      <c r="J32" s="118" t="s">
        <v>49</v>
      </c>
      <c r="K32" s="36"/>
      <c r="L32" s="107"/>
      <c r="S32" s="36"/>
      <c r="T32" s="36"/>
      <c r="U32" s="36"/>
      <c r="V32" s="36"/>
      <c r="W32" s="36"/>
      <c r="X32" s="36"/>
      <c r="Y32" s="36"/>
      <c r="Z32" s="36"/>
      <c r="AA32" s="36"/>
      <c r="AB32" s="36"/>
      <c r="AC32" s="36"/>
      <c r="AD32" s="36"/>
      <c r="AE32" s="36"/>
    </row>
    <row r="33" spans="1:31" s="2" customFormat="1" ht="14.45" customHeight="1">
      <c r="A33" s="36"/>
      <c r="B33" s="41"/>
      <c r="C33" s="36"/>
      <c r="D33" s="119" t="s">
        <v>50</v>
      </c>
      <c r="E33" s="106" t="s">
        <v>51</v>
      </c>
      <c r="F33" s="120">
        <f>ROUND((SUM(BE88:BE193)),  2)</f>
        <v>0</v>
      </c>
      <c r="G33" s="36"/>
      <c r="H33" s="36"/>
      <c r="I33" s="121">
        <v>0.21</v>
      </c>
      <c r="J33" s="120">
        <f>ROUND(((SUM(BE88:BE193))*I33),  2)</f>
        <v>0</v>
      </c>
      <c r="K33" s="36"/>
      <c r="L33" s="107"/>
      <c r="S33" s="36"/>
      <c r="T33" s="36"/>
      <c r="U33" s="36"/>
      <c r="V33" s="36"/>
      <c r="W33" s="36"/>
      <c r="X33" s="36"/>
      <c r="Y33" s="36"/>
      <c r="Z33" s="36"/>
      <c r="AA33" s="36"/>
      <c r="AB33" s="36"/>
      <c r="AC33" s="36"/>
      <c r="AD33" s="36"/>
      <c r="AE33" s="36"/>
    </row>
    <row r="34" spans="1:31" s="2" customFormat="1" ht="14.45" customHeight="1">
      <c r="A34" s="36"/>
      <c r="B34" s="41"/>
      <c r="C34" s="36"/>
      <c r="D34" s="36"/>
      <c r="E34" s="106" t="s">
        <v>52</v>
      </c>
      <c r="F34" s="120">
        <f>ROUND((SUM(BF88:BF193)),  2)</f>
        <v>0</v>
      </c>
      <c r="G34" s="36"/>
      <c r="H34" s="36"/>
      <c r="I34" s="121">
        <v>0.15</v>
      </c>
      <c r="J34" s="120">
        <f>ROUND(((SUM(BF88:BF193))*I34),  2)</f>
        <v>0</v>
      </c>
      <c r="K34" s="36"/>
      <c r="L34" s="107"/>
      <c r="S34" s="36"/>
      <c r="T34" s="36"/>
      <c r="U34" s="36"/>
      <c r="V34" s="36"/>
      <c r="W34" s="36"/>
      <c r="X34" s="36"/>
      <c r="Y34" s="36"/>
      <c r="Z34" s="36"/>
      <c r="AA34" s="36"/>
      <c r="AB34" s="36"/>
      <c r="AC34" s="36"/>
      <c r="AD34" s="36"/>
      <c r="AE34" s="36"/>
    </row>
    <row r="35" spans="1:31" s="2" customFormat="1" ht="14.45" hidden="1" customHeight="1">
      <c r="A35" s="36"/>
      <c r="B35" s="41"/>
      <c r="C35" s="36"/>
      <c r="D35" s="36"/>
      <c r="E35" s="106" t="s">
        <v>53</v>
      </c>
      <c r="F35" s="120">
        <f>ROUND((SUM(BG88:BG193)),  2)</f>
        <v>0</v>
      </c>
      <c r="G35" s="36"/>
      <c r="H35" s="36"/>
      <c r="I35" s="121">
        <v>0.21</v>
      </c>
      <c r="J35" s="120">
        <f>0</f>
        <v>0</v>
      </c>
      <c r="K35" s="36"/>
      <c r="L35" s="107"/>
      <c r="S35" s="36"/>
      <c r="T35" s="36"/>
      <c r="U35" s="36"/>
      <c r="V35" s="36"/>
      <c r="W35" s="36"/>
      <c r="X35" s="36"/>
      <c r="Y35" s="36"/>
      <c r="Z35" s="36"/>
      <c r="AA35" s="36"/>
      <c r="AB35" s="36"/>
      <c r="AC35" s="36"/>
      <c r="AD35" s="36"/>
      <c r="AE35" s="36"/>
    </row>
    <row r="36" spans="1:31" s="2" customFormat="1" ht="14.45" hidden="1" customHeight="1">
      <c r="A36" s="36"/>
      <c r="B36" s="41"/>
      <c r="C36" s="36"/>
      <c r="D36" s="36"/>
      <c r="E36" s="106" t="s">
        <v>54</v>
      </c>
      <c r="F36" s="120">
        <f>ROUND((SUM(BH88:BH193)),  2)</f>
        <v>0</v>
      </c>
      <c r="G36" s="36"/>
      <c r="H36" s="36"/>
      <c r="I36" s="121">
        <v>0.15</v>
      </c>
      <c r="J36" s="120">
        <f>0</f>
        <v>0</v>
      </c>
      <c r="K36" s="36"/>
      <c r="L36" s="107"/>
      <c r="S36" s="36"/>
      <c r="T36" s="36"/>
      <c r="U36" s="36"/>
      <c r="V36" s="36"/>
      <c r="W36" s="36"/>
      <c r="X36" s="36"/>
      <c r="Y36" s="36"/>
      <c r="Z36" s="36"/>
      <c r="AA36" s="36"/>
      <c r="AB36" s="36"/>
      <c r="AC36" s="36"/>
      <c r="AD36" s="36"/>
      <c r="AE36" s="36"/>
    </row>
    <row r="37" spans="1:31" s="2" customFormat="1" ht="14.45" hidden="1" customHeight="1">
      <c r="A37" s="36"/>
      <c r="B37" s="41"/>
      <c r="C37" s="36"/>
      <c r="D37" s="36"/>
      <c r="E37" s="106" t="s">
        <v>55</v>
      </c>
      <c r="F37" s="120">
        <f>ROUND((SUM(BI88:BI193)),  2)</f>
        <v>0</v>
      </c>
      <c r="G37" s="36"/>
      <c r="H37" s="36"/>
      <c r="I37" s="121">
        <v>0</v>
      </c>
      <c r="J37" s="120">
        <f>0</f>
        <v>0</v>
      </c>
      <c r="K37" s="36"/>
      <c r="L37" s="107"/>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7"/>
      <c r="S38" s="36"/>
      <c r="T38" s="36"/>
      <c r="U38" s="36"/>
      <c r="V38" s="36"/>
      <c r="W38" s="36"/>
      <c r="X38" s="36"/>
      <c r="Y38" s="36"/>
      <c r="Z38" s="36"/>
      <c r="AA38" s="36"/>
      <c r="AB38" s="36"/>
      <c r="AC38" s="36"/>
      <c r="AD38" s="36"/>
      <c r="AE38" s="36"/>
    </row>
    <row r="39" spans="1:31" s="2" customFormat="1" ht="25.35" customHeight="1">
      <c r="A39" s="36"/>
      <c r="B39" s="41"/>
      <c r="C39" s="122"/>
      <c r="D39" s="123" t="s">
        <v>56</v>
      </c>
      <c r="E39" s="124"/>
      <c r="F39" s="124"/>
      <c r="G39" s="125" t="s">
        <v>57</v>
      </c>
      <c r="H39" s="126" t="s">
        <v>58</v>
      </c>
      <c r="I39" s="124"/>
      <c r="J39" s="127">
        <f>SUM(J30:J37)</f>
        <v>0</v>
      </c>
      <c r="K39" s="128"/>
      <c r="L39" s="107"/>
      <c r="S39" s="36"/>
      <c r="T39" s="36"/>
      <c r="U39" s="36"/>
      <c r="V39" s="36"/>
      <c r="W39" s="36"/>
      <c r="X39" s="36"/>
      <c r="Y39" s="36"/>
      <c r="Z39" s="36"/>
      <c r="AA39" s="36"/>
      <c r="AB39" s="36"/>
      <c r="AC39" s="36"/>
      <c r="AD39" s="36"/>
      <c r="AE39" s="36"/>
    </row>
    <row r="40" spans="1:31" s="2" customFormat="1" ht="14.45" customHeight="1">
      <c r="A40" s="36"/>
      <c r="B40" s="129"/>
      <c r="C40" s="130"/>
      <c r="D40" s="130"/>
      <c r="E40" s="130"/>
      <c r="F40" s="130"/>
      <c r="G40" s="130"/>
      <c r="H40" s="130"/>
      <c r="I40" s="130"/>
      <c r="J40" s="130"/>
      <c r="K40" s="130"/>
      <c r="L40" s="107"/>
      <c r="S40" s="36"/>
      <c r="T40" s="36"/>
      <c r="U40" s="36"/>
      <c r="V40" s="36"/>
      <c r="W40" s="36"/>
      <c r="X40" s="36"/>
      <c r="Y40" s="36"/>
      <c r="Z40" s="36"/>
      <c r="AA40" s="36"/>
      <c r="AB40" s="36"/>
      <c r="AC40" s="36"/>
      <c r="AD40" s="36"/>
      <c r="AE40" s="36"/>
    </row>
    <row r="44" spans="1:31" s="2" customFormat="1" ht="6.95" customHeight="1">
      <c r="A44" s="36"/>
      <c r="B44" s="131"/>
      <c r="C44" s="132"/>
      <c r="D44" s="132"/>
      <c r="E44" s="132"/>
      <c r="F44" s="132"/>
      <c r="G44" s="132"/>
      <c r="H44" s="132"/>
      <c r="I44" s="132"/>
      <c r="J44" s="132"/>
      <c r="K44" s="132"/>
      <c r="L44" s="107"/>
      <c r="S44" s="36"/>
      <c r="T44" s="36"/>
      <c r="U44" s="36"/>
      <c r="V44" s="36"/>
      <c r="W44" s="36"/>
      <c r="X44" s="36"/>
      <c r="Y44" s="36"/>
      <c r="Z44" s="36"/>
      <c r="AA44" s="36"/>
      <c r="AB44" s="36"/>
      <c r="AC44" s="36"/>
      <c r="AD44" s="36"/>
      <c r="AE44" s="36"/>
    </row>
    <row r="45" spans="1:31" s="2" customFormat="1" ht="24.95" customHeight="1">
      <c r="A45" s="36"/>
      <c r="B45" s="37"/>
      <c r="C45" s="24" t="s">
        <v>118</v>
      </c>
      <c r="D45" s="38"/>
      <c r="E45" s="38"/>
      <c r="F45" s="38"/>
      <c r="G45" s="38"/>
      <c r="H45" s="38"/>
      <c r="I45" s="38"/>
      <c r="J45" s="38"/>
      <c r="K45" s="38"/>
      <c r="L45" s="107"/>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7"/>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7"/>
      <c r="S47" s="36"/>
      <c r="T47" s="36"/>
      <c r="U47" s="36"/>
      <c r="V47" s="36"/>
      <c r="W47" s="36"/>
      <c r="X47" s="36"/>
      <c r="Y47" s="36"/>
      <c r="Z47" s="36"/>
      <c r="AA47" s="36"/>
      <c r="AB47" s="36"/>
      <c r="AC47" s="36"/>
      <c r="AD47" s="36"/>
      <c r="AE47" s="36"/>
    </row>
    <row r="48" spans="1:31" s="2" customFormat="1" ht="16.5" customHeight="1">
      <c r="A48" s="36"/>
      <c r="B48" s="37"/>
      <c r="C48" s="38"/>
      <c r="D48" s="38"/>
      <c r="E48" s="374" t="str">
        <f>E7</f>
        <v>Úprava objektu Radniční č.p.13 na kancelářské prostory,Frýdek-Místek</v>
      </c>
      <c r="F48" s="375"/>
      <c r="G48" s="375"/>
      <c r="H48" s="375"/>
      <c r="I48" s="38"/>
      <c r="J48" s="38"/>
      <c r="K48" s="38"/>
      <c r="L48" s="107"/>
      <c r="S48" s="36"/>
      <c r="T48" s="36"/>
      <c r="U48" s="36"/>
      <c r="V48" s="36"/>
      <c r="W48" s="36"/>
      <c r="X48" s="36"/>
      <c r="Y48" s="36"/>
      <c r="Z48" s="36"/>
      <c r="AA48" s="36"/>
      <c r="AB48" s="36"/>
      <c r="AC48" s="36"/>
      <c r="AD48" s="36"/>
      <c r="AE48" s="36"/>
    </row>
    <row r="49" spans="1:47" s="2" customFormat="1" ht="12" customHeight="1">
      <c r="A49" s="36"/>
      <c r="B49" s="37"/>
      <c r="C49" s="30" t="s">
        <v>205</v>
      </c>
      <c r="D49" s="38"/>
      <c r="E49" s="38"/>
      <c r="F49" s="38"/>
      <c r="G49" s="38"/>
      <c r="H49" s="38"/>
      <c r="I49" s="38"/>
      <c r="J49" s="38"/>
      <c r="K49" s="38"/>
      <c r="L49" s="107"/>
      <c r="S49" s="36"/>
      <c r="T49" s="36"/>
      <c r="U49" s="36"/>
      <c r="V49" s="36"/>
      <c r="W49" s="36"/>
      <c r="X49" s="36"/>
      <c r="Y49" s="36"/>
      <c r="Z49" s="36"/>
      <c r="AA49" s="36"/>
      <c r="AB49" s="36"/>
      <c r="AC49" s="36"/>
      <c r="AD49" s="36"/>
      <c r="AE49" s="36"/>
    </row>
    <row r="50" spans="1:47" s="2" customFormat="1" ht="16.5" customHeight="1">
      <c r="A50" s="36"/>
      <c r="B50" s="37"/>
      <c r="C50" s="38"/>
      <c r="D50" s="38"/>
      <c r="E50" s="330" t="str">
        <f>E9</f>
        <v xml:space="preserve">200101/D.1.4.1 - Vytápění </v>
      </c>
      <c r="F50" s="371"/>
      <c r="G50" s="371"/>
      <c r="H50" s="371"/>
      <c r="I50" s="38"/>
      <c r="J50" s="38"/>
      <c r="K50" s="38"/>
      <c r="L50" s="107"/>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7"/>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 xml:space="preserve"> </v>
      </c>
      <c r="G52" s="38"/>
      <c r="H52" s="38"/>
      <c r="I52" s="30" t="s">
        <v>24</v>
      </c>
      <c r="J52" s="61" t="str">
        <f>IF(J12="","",J12)</f>
        <v>17. 7. 2020</v>
      </c>
      <c r="K52" s="38"/>
      <c r="L52" s="107"/>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7"/>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 xml:space="preserve">Statutární město Frýdek-Místek </v>
      </c>
      <c r="G54" s="38"/>
      <c r="H54" s="38"/>
      <c r="I54" s="30" t="s">
        <v>38</v>
      </c>
      <c r="J54" s="34" t="str">
        <f>E21</f>
        <v xml:space="preserve"> </v>
      </c>
      <c r="K54" s="38"/>
      <c r="L54" s="107"/>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41</v>
      </c>
      <c r="J55" s="34" t="str">
        <f>E24</f>
        <v xml:space="preserve">Lenka Jerakasová </v>
      </c>
      <c r="K55" s="38"/>
      <c r="L55" s="107"/>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7"/>
      <c r="S56" s="36"/>
      <c r="T56" s="36"/>
      <c r="U56" s="36"/>
      <c r="V56" s="36"/>
      <c r="W56" s="36"/>
      <c r="X56" s="36"/>
      <c r="Y56" s="36"/>
      <c r="Z56" s="36"/>
      <c r="AA56" s="36"/>
      <c r="AB56" s="36"/>
      <c r="AC56" s="36"/>
      <c r="AD56" s="36"/>
      <c r="AE56" s="36"/>
    </row>
    <row r="57" spans="1:47" s="2" customFormat="1" ht="29.25" customHeight="1">
      <c r="A57" s="36"/>
      <c r="B57" s="37"/>
      <c r="C57" s="133" t="s">
        <v>119</v>
      </c>
      <c r="D57" s="134"/>
      <c r="E57" s="134"/>
      <c r="F57" s="134"/>
      <c r="G57" s="134"/>
      <c r="H57" s="134"/>
      <c r="I57" s="134"/>
      <c r="J57" s="135" t="s">
        <v>120</v>
      </c>
      <c r="K57" s="134"/>
      <c r="L57" s="107"/>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7"/>
      <c r="S58" s="36"/>
      <c r="T58" s="36"/>
      <c r="U58" s="36"/>
      <c r="V58" s="36"/>
      <c r="W58" s="36"/>
      <c r="X58" s="36"/>
      <c r="Y58" s="36"/>
      <c r="Z58" s="36"/>
      <c r="AA58" s="36"/>
      <c r="AB58" s="36"/>
      <c r="AC58" s="36"/>
      <c r="AD58" s="36"/>
      <c r="AE58" s="36"/>
    </row>
    <row r="59" spans="1:47" s="2" customFormat="1" ht="22.9" customHeight="1">
      <c r="A59" s="36"/>
      <c r="B59" s="37"/>
      <c r="C59" s="136" t="s">
        <v>78</v>
      </c>
      <c r="D59" s="38"/>
      <c r="E59" s="38"/>
      <c r="F59" s="38"/>
      <c r="G59" s="38"/>
      <c r="H59" s="38"/>
      <c r="I59" s="38"/>
      <c r="J59" s="79">
        <f>J88</f>
        <v>0</v>
      </c>
      <c r="K59" s="38"/>
      <c r="L59" s="107"/>
      <c r="S59" s="36"/>
      <c r="T59" s="36"/>
      <c r="U59" s="36"/>
      <c r="V59" s="36"/>
      <c r="W59" s="36"/>
      <c r="X59" s="36"/>
      <c r="Y59" s="36"/>
      <c r="Z59" s="36"/>
      <c r="AA59" s="36"/>
      <c r="AB59" s="36"/>
      <c r="AC59" s="36"/>
      <c r="AD59" s="36"/>
      <c r="AE59" s="36"/>
      <c r="AU59" s="18" t="s">
        <v>121</v>
      </c>
    </row>
    <row r="60" spans="1:47" s="9" customFormat="1" ht="24.95" customHeight="1">
      <c r="B60" s="137"/>
      <c r="C60" s="138"/>
      <c r="D60" s="139" t="s">
        <v>207</v>
      </c>
      <c r="E60" s="140"/>
      <c r="F60" s="140"/>
      <c r="G60" s="140"/>
      <c r="H60" s="140"/>
      <c r="I60" s="140"/>
      <c r="J60" s="141">
        <f>J89</f>
        <v>0</v>
      </c>
      <c r="K60" s="138"/>
      <c r="L60" s="142"/>
    </row>
    <row r="61" spans="1:47" s="10" customFormat="1" ht="19.899999999999999" customHeight="1">
      <c r="B61" s="143"/>
      <c r="C61" s="144"/>
      <c r="D61" s="145" t="s">
        <v>211</v>
      </c>
      <c r="E61" s="146"/>
      <c r="F61" s="146"/>
      <c r="G61" s="146"/>
      <c r="H61" s="146"/>
      <c r="I61" s="146"/>
      <c r="J61" s="147">
        <f>J90</f>
        <v>0</v>
      </c>
      <c r="K61" s="144"/>
      <c r="L61" s="148"/>
    </row>
    <row r="62" spans="1:47" s="9" customFormat="1" ht="24.95" customHeight="1">
      <c r="B62" s="137"/>
      <c r="C62" s="138"/>
      <c r="D62" s="139" t="s">
        <v>214</v>
      </c>
      <c r="E62" s="140"/>
      <c r="F62" s="140"/>
      <c r="G62" s="140"/>
      <c r="H62" s="140"/>
      <c r="I62" s="140"/>
      <c r="J62" s="141">
        <f>J100</f>
        <v>0</v>
      </c>
      <c r="K62" s="138"/>
      <c r="L62" s="142"/>
    </row>
    <row r="63" spans="1:47" s="10" customFormat="1" ht="19.899999999999999" customHeight="1">
      <c r="B63" s="143"/>
      <c r="C63" s="144"/>
      <c r="D63" s="145" t="s">
        <v>1326</v>
      </c>
      <c r="E63" s="146"/>
      <c r="F63" s="146"/>
      <c r="G63" s="146"/>
      <c r="H63" s="146"/>
      <c r="I63" s="146"/>
      <c r="J63" s="147">
        <f>J101</f>
        <v>0</v>
      </c>
      <c r="K63" s="144"/>
      <c r="L63" s="148"/>
    </row>
    <row r="64" spans="1:47" s="10" customFormat="1" ht="19.899999999999999" customHeight="1">
      <c r="B64" s="143"/>
      <c r="C64" s="144"/>
      <c r="D64" s="145" t="s">
        <v>1327</v>
      </c>
      <c r="E64" s="146"/>
      <c r="F64" s="146"/>
      <c r="G64" s="146"/>
      <c r="H64" s="146"/>
      <c r="I64" s="146"/>
      <c r="J64" s="147">
        <f>J107</f>
        <v>0</v>
      </c>
      <c r="K64" s="144"/>
      <c r="L64" s="148"/>
    </row>
    <row r="65" spans="1:31" s="10" customFormat="1" ht="19.899999999999999" customHeight="1">
      <c r="B65" s="143"/>
      <c r="C65" s="144"/>
      <c r="D65" s="145" t="s">
        <v>1328</v>
      </c>
      <c r="E65" s="146"/>
      <c r="F65" s="146"/>
      <c r="G65" s="146"/>
      <c r="H65" s="146"/>
      <c r="I65" s="146"/>
      <c r="J65" s="147">
        <f>J112</f>
        <v>0</v>
      </c>
      <c r="K65" s="144"/>
      <c r="L65" s="148"/>
    </row>
    <row r="66" spans="1:31" s="10" customFormat="1" ht="19.899999999999999" customHeight="1">
      <c r="B66" s="143"/>
      <c r="C66" s="144"/>
      <c r="D66" s="145" t="s">
        <v>1329</v>
      </c>
      <c r="E66" s="146"/>
      <c r="F66" s="146"/>
      <c r="G66" s="146"/>
      <c r="H66" s="146"/>
      <c r="I66" s="146"/>
      <c r="J66" s="147">
        <f>J136</f>
        <v>0</v>
      </c>
      <c r="K66" s="144"/>
      <c r="L66" s="148"/>
    </row>
    <row r="67" spans="1:31" s="10" customFormat="1" ht="19.899999999999999" customHeight="1">
      <c r="B67" s="143"/>
      <c r="C67" s="144"/>
      <c r="D67" s="145" t="s">
        <v>1330</v>
      </c>
      <c r="E67" s="146"/>
      <c r="F67" s="146"/>
      <c r="G67" s="146"/>
      <c r="H67" s="146"/>
      <c r="I67" s="146"/>
      <c r="J67" s="147">
        <f>J152</f>
        <v>0</v>
      </c>
      <c r="K67" s="144"/>
      <c r="L67" s="148"/>
    </row>
    <row r="68" spans="1:31" s="9" customFormat="1" ht="24.95" customHeight="1">
      <c r="B68" s="137"/>
      <c r="C68" s="138"/>
      <c r="D68" s="139" t="s">
        <v>222</v>
      </c>
      <c r="E68" s="140"/>
      <c r="F68" s="140"/>
      <c r="G68" s="140"/>
      <c r="H68" s="140"/>
      <c r="I68" s="140"/>
      <c r="J68" s="141">
        <f>J189</f>
        <v>0</v>
      </c>
      <c r="K68" s="138"/>
      <c r="L68" s="142"/>
    </row>
    <row r="69" spans="1:31" s="2" customFormat="1" ht="21.75" customHeight="1">
      <c r="A69" s="36"/>
      <c r="B69" s="37"/>
      <c r="C69" s="38"/>
      <c r="D69" s="38"/>
      <c r="E69" s="38"/>
      <c r="F69" s="38"/>
      <c r="G69" s="38"/>
      <c r="H69" s="38"/>
      <c r="I69" s="38"/>
      <c r="J69" s="38"/>
      <c r="K69" s="38"/>
      <c r="L69" s="107"/>
      <c r="S69" s="36"/>
      <c r="T69" s="36"/>
      <c r="U69" s="36"/>
      <c r="V69" s="36"/>
      <c r="W69" s="36"/>
      <c r="X69" s="36"/>
      <c r="Y69" s="36"/>
      <c r="Z69" s="36"/>
      <c r="AA69" s="36"/>
      <c r="AB69" s="36"/>
      <c r="AC69" s="36"/>
      <c r="AD69" s="36"/>
      <c r="AE69" s="36"/>
    </row>
    <row r="70" spans="1:31" s="2" customFormat="1" ht="6.95" customHeight="1">
      <c r="A70" s="36"/>
      <c r="B70" s="49"/>
      <c r="C70" s="50"/>
      <c r="D70" s="50"/>
      <c r="E70" s="50"/>
      <c r="F70" s="50"/>
      <c r="G70" s="50"/>
      <c r="H70" s="50"/>
      <c r="I70" s="50"/>
      <c r="J70" s="50"/>
      <c r="K70" s="50"/>
      <c r="L70" s="107"/>
      <c r="S70" s="36"/>
      <c r="T70" s="36"/>
      <c r="U70" s="36"/>
      <c r="V70" s="36"/>
      <c r="W70" s="36"/>
      <c r="X70" s="36"/>
      <c r="Y70" s="36"/>
      <c r="Z70" s="36"/>
      <c r="AA70" s="36"/>
      <c r="AB70" s="36"/>
      <c r="AC70" s="36"/>
      <c r="AD70" s="36"/>
      <c r="AE70" s="36"/>
    </row>
    <row r="74" spans="1:31" s="2" customFormat="1" ht="6.95" customHeight="1">
      <c r="A74" s="36"/>
      <c r="B74" s="51"/>
      <c r="C74" s="52"/>
      <c r="D74" s="52"/>
      <c r="E74" s="52"/>
      <c r="F74" s="52"/>
      <c r="G74" s="52"/>
      <c r="H74" s="52"/>
      <c r="I74" s="52"/>
      <c r="J74" s="52"/>
      <c r="K74" s="52"/>
      <c r="L74" s="107"/>
      <c r="S74" s="36"/>
      <c r="T74" s="36"/>
      <c r="U74" s="36"/>
      <c r="V74" s="36"/>
      <c r="W74" s="36"/>
      <c r="X74" s="36"/>
      <c r="Y74" s="36"/>
      <c r="Z74" s="36"/>
      <c r="AA74" s="36"/>
      <c r="AB74" s="36"/>
      <c r="AC74" s="36"/>
      <c r="AD74" s="36"/>
      <c r="AE74" s="36"/>
    </row>
    <row r="75" spans="1:31" s="2" customFormat="1" ht="24.95" customHeight="1">
      <c r="A75" s="36"/>
      <c r="B75" s="37"/>
      <c r="C75" s="24" t="s">
        <v>126</v>
      </c>
      <c r="D75" s="38"/>
      <c r="E75" s="38"/>
      <c r="F75" s="38"/>
      <c r="G75" s="38"/>
      <c r="H75" s="38"/>
      <c r="I75" s="38"/>
      <c r="J75" s="38"/>
      <c r="K75" s="38"/>
      <c r="L75" s="107"/>
      <c r="S75" s="36"/>
      <c r="T75" s="36"/>
      <c r="U75" s="36"/>
      <c r="V75" s="36"/>
      <c r="W75" s="36"/>
      <c r="X75" s="36"/>
      <c r="Y75" s="36"/>
      <c r="Z75" s="36"/>
      <c r="AA75" s="36"/>
      <c r="AB75" s="36"/>
      <c r="AC75" s="36"/>
      <c r="AD75" s="36"/>
      <c r="AE75" s="36"/>
    </row>
    <row r="76" spans="1:31" s="2" customFormat="1" ht="6.95" customHeight="1">
      <c r="A76" s="36"/>
      <c r="B76" s="37"/>
      <c r="C76" s="38"/>
      <c r="D76" s="38"/>
      <c r="E76" s="38"/>
      <c r="F76" s="38"/>
      <c r="G76" s="38"/>
      <c r="H76" s="38"/>
      <c r="I76" s="38"/>
      <c r="J76" s="38"/>
      <c r="K76" s="38"/>
      <c r="L76" s="107"/>
      <c r="S76" s="36"/>
      <c r="T76" s="36"/>
      <c r="U76" s="36"/>
      <c r="V76" s="36"/>
      <c r="W76" s="36"/>
      <c r="X76" s="36"/>
      <c r="Y76" s="36"/>
      <c r="Z76" s="36"/>
      <c r="AA76" s="36"/>
      <c r="AB76" s="36"/>
      <c r="AC76" s="36"/>
      <c r="AD76" s="36"/>
      <c r="AE76" s="36"/>
    </row>
    <row r="77" spans="1:31" s="2" customFormat="1" ht="12" customHeight="1">
      <c r="A77" s="36"/>
      <c r="B77" s="37"/>
      <c r="C77" s="30" t="s">
        <v>16</v>
      </c>
      <c r="D77" s="38"/>
      <c r="E77" s="38"/>
      <c r="F77" s="38"/>
      <c r="G77" s="38"/>
      <c r="H77" s="38"/>
      <c r="I77" s="38"/>
      <c r="J77" s="38"/>
      <c r="K77" s="38"/>
      <c r="L77" s="107"/>
      <c r="S77" s="36"/>
      <c r="T77" s="36"/>
      <c r="U77" s="36"/>
      <c r="V77" s="36"/>
      <c r="W77" s="36"/>
      <c r="X77" s="36"/>
      <c r="Y77" s="36"/>
      <c r="Z77" s="36"/>
      <c r="AA77" s="36"/>
      <c r="AB77" s="36"/>
      <c r="AC77" s="36"/>
      <c r="AD77" s="36"/>
      <c r="AE77" s="36"/>
    </row>
    <row r="78" spans="1:31" s="2" customFormat="1" ht="16.5" customHeight="1">
      <c r="A78" s="36"/>
      <c r="B78" s="37"/>
      <c r="C78" s="38"/>
      <c r="D78" s="38"/>
      <c r="E78" s="374" t="str">
        <f>E7</f>
        <v>Úprava objektu Radniční č.p.13 na kancelářské prostory,Frýdek-Místek</v>
      </c>
      <c r="F78" s="375"/>
      <c r="G78" s="375"/>
      <c r="H78" s="375"/>
      <c r="I78" s="38"/>
      <c r="J78" s="38"/>
      <c r="K78" s="38"/>
      <c r="L78" s="107"/>
      <c r="S78" s="36"/>
      <c r="T78" s="36"/>
      <c r="U78" s="36"/>
      <c r="V78" s="36"/>
      <c r="W78" s="36"/>
      <c r="X78" s="36"/>
      <c r="Y78" s="36"/>
      <c r="Z78" s="36"/>
      <c r="AA78" s="36"/>
      <c r="AB78" s="36"/>
      <c r="AC78" s="36"/>
      <c r="AD78" s="36"/>
      <c r="AE78" s="36"/>
    </row>
    <row r="79" spans="1:31" s="2" customFormat="1" ht="12" customHeight="1">
      <c r="A79" s="36"/>
      <c r="B79" s="37"/>
      <c r="C79" s="30" t="s">
        <v>205</v>
      </c>
      <c r="D79" s="38"/>
      <c r="E79" s="38"/>
      <c r="F79" s="38"/>
      <c r="G79" s="38"/>
      <c r="H79" s="38"/>
      <c r="I79" s="38"/>
      <c r="J79" s="38"/>
      <c r="K79" s="38"/>
      <c r="L79" s="107"/>
      <c r="S79" s="36"/>
      <c r="T79" s="36"/>
      <c r="U79" s="36"/>
      <c r="V79" s="36"/>
      <c r="W79" s="36"/>
      <c r="X79" s="36"/>
      <c r="Y79" s="36"/>
      <c r="Z79" s="36"/>
      <c r="AA79" s="36"/>
      <c r="AB79" s="36"/>
      <c r="AC79" s="36"/>
      <c r="AD79" s="36"/>
      <c r="AE79" s="36"/>
    </row>
    <row r="80" spans="1:31" s="2" customFormat="1" ht="16.5" customHeight="1">
      <c r="A80" s="36"/>
      <c r="B80" s="37"/>
      <c r="C80" s="38"/>
      <c r="D80" s="38"/>
      <c r="E80" s="330" t="str">
        <f>E9</f>
        <v xml:space="preserve">200101/D.1.4.1 - Vytápění </v>
      </c>
      <c r="F80" s="371"/>
      <c r="G80" s="371"/>
      <c r="H80" s="371"/>
      <c r="I80" s="38"/>
      <c r="J80" s="38"/>
      <c r="K80" s="38"/>
      <c r="L80" s="107"/>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38"/>
      <c r="J81" s="38"/>
      <c r="K81" s="38"/>
      <c r="L81" s="107"/>
      <c r="S81" s="36"/>
      <c r="T81" s="36"/>
      <c r="U81" s="36"/>
      <c r="V81" s="36"/>
      <c r="W81" s="36"/>
      <c r="X81" s="36"/>
      <c r="Y81" s="36"/>
      <c r="Z81" s="36"/>
      <c r="AA81" s="36"/>
      <c r="AB81" s="36"/>
      <c r="AC81" s="36"/>
      <c r="AD81" s="36"/>
      <c r="AE81" s="36"/>
    </row>
    <row r="82" spans="1:65" s="2" customFormat="1" ht="12" customHeight="1">
      <c r="A82" s="36"/>
      <c r="B82" s="37"/>
      <c r="C82" s="30" t="s">
        <v>22</v>
      </c>
      <c r="D82" s="38"/>
      <c r="E82" s="38"/>
      <c r="F82" s="28" t="str">
        <f>F12</f>
        <v xml:space="preserve"> </v>
      </c>
      <c r="G82" s="38"/>
      <c r="H82" s="38"/>
      <c r="I82" s="30" t="s">
        <v>24</v>
      </c>
      <c r="J82" s="61" t="str">
        <f>IF(J12="","",J12)</f>
        <v>17. 7. 2020</v>
      </c>
      <c r="K82" s="38"/>
      <c r="L82" s="107"/>
      <c r="S82" s="36"/>
      <c r="T82" s="36"/>
      <c r="U82" s="36"/>
      <c r="V82" s="36"/>
      <c r="W82" s="36"/>
      <c r="X82" s="36"/>
      <c r="Y82" s="36"/>
      <c r="Z82" s="36"/>
      <c r="AA82" s="36"/>
      <c r="AB82" s="36"/>
      <c r="AC82" s="36"/>
      <c r="AD82" s="36"/>
      <c r="AE82" s="36"/>
    </row>
    <row r="83" spans="1:65" s="2" customFormat="1" ht="6.95" customHeight="1">
      <c r="A83" s="36"/>
      <c r="B83" s="37"/>
      <c r="C83" s="38"/>
      <c r="D83" s="38"/>
      <c r="E83" s="38"/>
      <c r="F83" s="38"/>
      <c r="G83" s="38"/>
      <c r="H83" s="38"/>
      <c r="I83" s="38"/>
      <c r="J83" s="38"/>
      <c r="K83" s="38"/>
      <c r="L83" s="107"/>
      <c r="S83" s="36"/>
      <c r="T83" s="36"/>
      <c r="U83" s="36"/>
      <c r="V83" s="36"/>
      <c r="W83" s="36"/>
      <c r="X83" s="36"/>
      <c r="Y83" s="36"/>
      <c r="Z83" s="36"/>
      <c r="AA83" s="36"/>
      <c r="AB83" s="36"/>
      <c r="AC83" s="36"/>
      <c r="AD83" s="36"/>
      <c r="AE83" s="36"/>
    </row>
    <row r="84" spans="1:65" s="2" customFormat="1" ht="15.2" customHeight="1">
      <c r="A84" s="36"/>
      <c r="B84" s="37"/>
      <c r="C84" s="30" t="s">
        <v>30</v>
      </c>
      <c r="D84" s="38"/>
      <c r="E84" s="38"/>
      <c r="F84" s="28" t="str">
        <f>E15</f>
        <v xml:space="preserve">Statutární město Frýdek-Místek </v>
      </c>
      <c r="G84" s="38"/>
      <c r="H84" s="38"/>
      <c r="I84" s="30" t="s">
        <v>38</v>
      </c>
      <c r="J84" s="34" t="str">
        <f>E21</f>
        <v xml:space="preserve"> </v>
      </c>
      <c r="K84" s="38"/>
      <c r="L84" s="107"/>
      <c r="S84" s="36"/>
      <c r="T84" s="36"/>
      <c r="U84" s="36"/>
      <c r="V84" s="36"/>
      <c r="W84" s="36"/>
      <c r="X84" s="36"/>
      <c r="Y84" s="36"/>
      <c r="Z84" s="36"/>
      <c r="AA84" s="36"/>
      <c r="AB84" s="36"/>
      <c r="AC84" s="36"/>
      <c r="AD84" s="36"/>
      <c r="AE84" s="36"/>
    </row>
    <row r="85" spans="1:65" s="2" customFormat="1" ht="15.2" customHeight="1">
      <c r="A85" s="36"/>
      <c r="B85" s="37"/>
      <c r="C85" s="30" t="s">
        <v>36</v>
      </c>
      <c r="D85" s="38"/>
      <c r="E85" s="38"/>
      <c r="F85" s="28" t="str">
        <f>IF(E18="","",E18)</f>
        <v>Vyplň údaj</v>
      </c>
      <c r="G85" s="38"/>
      <c r="H85" s="38"/>
      <c r="I85" s="30" t="s">
        <v>41</v>
      </c>
      <c r="J85" s="34" t="str">
        <f>E24</f>
        <v xml:space="preserve">Lenka Jerakasová </v>
      </c>
      <c r="K85" s="38"/>
      <c r="L85" s="107"/>
      <c r="S85" s="36"/>
      <c r="T85" s="36"/>
      <c r="U85" s="36"/>
      <c r="V85" s="36"/>
      <c r="W85" s="36"/>
      <c r="X85" s="36"/>
      <c r="Y85" s="36"/>
      <c r="Z85" s="36"/>
      <c r="AA85" s="36"/>
      <c r="AB85" s="36"/>
      <c r="AC85" s="36"/>
      <c r="AD85" s="36"/>
      <c r="AE85" s="36"/>
    </row>
    <row r="86" spans="1:65" s="2" customFormat="1" ht="10.35" customHeight="1">
      <c r="A86" s="36"/>
      <c r="B86" s="37"/>
      <c r="C86" s="38"/>
      <c r="D86" s="38"/>
      <c r="E86" s="38"/>
      <c r="F86" s="38"/>
      <c r="G86" s="38"/>
      <c r="H86" s="38"/>
      <c r="I86" s="38"/>
      <c r="J86" s="38"/>
      <c r="K86" s="38"/>
      <c r="L86" s="107"/>
      <c r="S86" s="36"/>
      <c r="T86" s="36"/>
      <c r="U86" s="36"/>
      <c r="V86" s="36"/>
      <c r="W86" s="36"/>
      <c r="X86" s="36"/>
      <c r="Y86" s="36"/>
      <c r="Z86" s="36"/>
      <c r="AA86" s="36"/>
      <c r="AB86" s="36"/>
      <c r="AC86" s="36"/>
      <c r="AD86" s="36"/>
      <c r="AE86" s="36"/>
    </row>
    <row r="87" spans="1:65" s="11" customFormat="1" ht="29.25" customHeight="1">
      <c r="A87" s="149"/>
      <c r="B87" s="150"/>
      <c r="C87" s="151" t="s">
        <v>127</v>
      </c>
      <c r="D87" s="152" t="s">
        <v>65</v>
      </c>
      <c r="E87" s="152" t="s">
        <v>61</v>
      </c>
      <c r="F87" s="152" t="s">
        <v>62</v>
      </c>
      <c r="G87" s="152" t="s">
        <v>128</v>
      </c>
      <c r="H87" s="152" t="s">
        <v>129</v>
      </c>
      <c r="I87" s="152" t="s">
        <v>130</v>
      </c>
      <c r="J87" s="152" t="s">
        <v>120</v>
      </c>
      <c r="K87" s="153" t="s">
        <v>131</v>
      </c>
      <c r="L87" s="154"/>
      <c r="M87" s="70" t="s">
        <v>35</v>
      </c>
      <c r="N87" s="71" t="s">
        <v>50</v>
      </c>
      <c r="O87" s="71" t="s">
        <v>132</v>
      </c>
      <c r="P87" s="71" t="s">
        <v>133</v>
      </c>
      <c r="Q87" s="71" t="s">
        <v>134</v>
      </c>
      <c r="R87" s="71" t="s">
        <v>135</v>
      </c>
      <c r="S87" s="71" t="s">
        <v>136</v>
      </c>
      <c r="T87" s="72" t="s">
        <v>137</v>
      </c>
      <c r="U87" s="149"/>
      <c r="V87" s="149"/>
      <c r="W87" s="149"/>
      <c r="X87" s="149"/>
      <c r="Y87" s="149"/>
      <c r="Z87" s="149"/>
      <c r="AA87" s="149"/>
      <c r="AB87" s="149"/>
      <c r="AC87" s="149"/>
      <c r="AD87" s="149"/>
      <c r="AE87" s="149"/>
    </row>
    <row r="88" spans="1:65" s="2" customFormat="1" ht="22.9" customHeight="1">
      <c r="A88" s="36"/>
      <c r="B88" s="37"/>
      <c r="C88" s="77" t="s">
        <v>138</v>
      </c>
      <c r="D88" s="38"/>
      <c r="E88" s="38"/>
      <c r="F88" s="38"/>
      <c r="G88" s="38"/>
      <c r="H88" s="38"/>
      <c r="I88" s="38"/>
      <c r="J88" s="155">
        <f>BK88</f>
        <v>0</v>
      </c>
      <c r="K88" s="38"/>
      <c r="L88" s="41"/>
      <c r="M88" s="73"/>
      <c r="N88" s="156"/>
      <c r="O88" s="74"/>
      <c r="P88" s="157">
        <f>P89+P100+P189</f>
        <v>0</v>
      </c>
      <c r="Q88" s="74"/>
      <c r="R88" s="157">
        <f>R89+R100+R189</f>
        <v>1.2723800000000001</v>
      </c>
      <c r="S88" s="74"/>
      <c r="T88" s="158">
        <f>T89+T100+T189</f>
        <v>1.99142</v>
      </c>
      <c r="U88" s="36"/>
      <c r="V88" s="36"/>
      <c r="W88" s="36"/>
      <c r="X88" s="36"/>
      <c r="Y88" s="36"/>
      <c r="Z88" s="36"/>
      <c r="AA88" s="36"/>
      <c r="AB88" s="36"/>
      <c r="AC88" s="36"/>
      <c r="AD88" s="36"/>
      <c r="AE88" s="36"/>
      <c r="AT88" s="18" t="s">
        <v>79</v>
      </c>
      <c r="AU88" s="18" t="s">
        <v>121</v>
      </c>
      <c r="BK88" s="159">
        <f>BK89+BK100+BK189</f>
        <v>0</v>
      </c>
    </row>
    <row r="89" spans="1:65" s="12" customFormat="1" ht="25.9" customHeight="1">
      <c r="B89" s="160"/>
      <c r="C89" s="161"/>
      <c r="D89" s="162" t="s">
        <v>79</v>
      </c>
      <c r="E89" s="163" t="s">
        <v>223</v>
      </c>
      <c r="F89" s="163" t="s">
        <v>224</v>
      </c>
      <c r="G89" s="161"/>
      <c r="H89" s="161"/>
      <c r="I89" s="164"/>
      <c r="J89" s="165">
        <f>BK89</f>
        <v>0</v>
      </c>
      <c r="K89" s="161"/>
      <c r="L89" s="166"/>
      <c r="M89" s="167"/>
      <c r="N89" s="168"/>
      <c r="O89" s="168"/>
      <c r="P89" s="169">
        <f>P90</f>
        <v>0</v>
      </c>
      <c r="Q89" s="168"/>
      <c r="R89" s="169">
        <f>R90</f>
        <v>0</v>
      </c>
      <c r="S89" s="168"/>
      <c r="T89" s="170">
        <f>T90</f>
        <v>0</v>
      </c>
      <c r="AR89" s="171" t="s">
        <v>21</v>
      </c>
      <c r="AT89" s="172" t="s">
        <v>79</v>
      </c>
      <c r="AU89" s="172" t="s">
        <v>80</v>
      </c>
      <c r="AY89" s="171" t="s">
        <v>142</v>
      </c>
      <c r="BK89" s="173">
        <f>BK90</f>
        <v>0</v>
      </c>
    </row>
    <row r="90" spans="1:65" s="12" customFormat="1" ht="22.9" customHeight="1">
      <c r="B90" s="160"/>
      <c r="C90" s="161"/>
      <c r="D90" s="162" t="s">
        <v>79</v>
      </c>
      <c r="E90" s="174" t="s">
        <v>406</v>
      </c>
      <c r="F90" s="174" t="s">
        <v>407</v>
      </c>
      <c r="G90" s="161"/>
      <c r="H90" s="161"/>
      <c r="I90" s="164"/>
      <c r="J90" s="175">
        <f>BK90</f>
        <v>0</v>
      </c>
      <c r="K90" s="161"/>
      <c r="L90" s="166"/>
      <c r="M90" s="167"/>
      <c r="N90" s="168"/>
      <c r="O90" s="168"/>
      <c r="P90" s="169">
        <f>SUM(P91:P99)</f>
        <v>0</v>
      </c>
      <c r="Q90" s="168"/>
      <c r="R90" s="169">
        <f>SUM(R91:R99)</f>
        <v>0</v>
      </c>
      <c r="S90" s="168"/>
      <c r="T90" s="170">
        <f>SUM(T91:T99)</f>
        <v>0</v>
      </c>
      <c r="AR90" s="171" t="s">
        <v>21</v>
      </c>
      <c r="AT90" s="172" t="s">
        <v>79</v>
      </c>
      <c r="AU90" s="172" t="s">
        <v>21</v>
      </c>
      <c r="AY90" s="171" t="s">
        <v>142</v>
      </c>
      <c r="BK90" s="173">
        <f>SUM(BK91:BK99)</f>
        <v>0</v>
      </c>
    </row>
    <row r="91" spans="1:65" s="2" customFormat="1" ht="24.2" customHeight="1">
      <c r="A91" s="36"/>
      <c r="B91" s="37"/>
      <c r="C91" s="176" t="s">
        <v>21</v>
      </c>
      <c r="D91" s="176" t="s">
        <v>145</v>
      </c>
      <c r="E91" s="177" t="s">
        <v>1331</v>
      </c>
      <c r="F91" s="178" t="s">
        <v>1332</v>
      </c>
      <c r="G91" s="179" t="s">
        <v>236</v>
      </c>
      <c r="H91" s="180">
        <v>1.9910000000000001</v>
      </c>
      <c r="I91" s="181"/>
      <c r="J91" s="182">
        <f>ROUND(I91*H91,2)</f>
        <v>0</v>
      </c>
      <c r="K91" s="178" t="s">
        <v>149</v>
      </c>
      <c r="L91" s="41"/>
      <c r="M91" s="183" t="s">
        <v>35</v>
      </c>
      <c r="N91" s="184" t="s">
        <v>51</v>
      </c>
      <c r="O91" s="66"/>
      <c r="P91" s="185">
        <f>O91*H91</f>
        <v>0</v>
      </c>
      <c r="Q91" s="185">
        <v>0</v>
      </c>
      <c r="R91" s="185">
        <f>Q91*H91</f>
        <v>0</v>
      </c>
      <c r="S91" s="185">
        <v>0</v>
      </c>
      <c r="T91" s="186">
        <f>S91*H91</f>
        <v>0</v>
      </c>
      <c r="U91" s="36"/>
      <c r="V91" s="36"/>
      <c r="W91" s="36"/>
      <c r="X91" s="36"/>
      <c r="Y91" s="36"/>
      <c r="Z91" s="36"/>
      <c r="AA91" s="36"/>
      <c r="AB91" s="36"/>
      <c r="AC91" s="36"/>
      <c r="AD91" s="36"/>
      <c r="AE91" s="36"/>
      <c r="AR91" s="187" t="s">
        <v>161</v>
      </c>
      <c r="AT91" s="187" t="s">
        <v>145</v>
      </c>
      <c r="AU91" s="187" t="s">
        <v>89</v>
      </c>
      <c r="AY91" s="18" t="s">
        <v>142</v>
      </c>
      <c r="BE91" s="188">
        <f>IF(N91="základní",J91,0)</f>
        <v>0</v>
      </c>
      <c r="BF91" s="188">
        <f>IF(N91="snížená",J91,0)</f>
        <v>0</v>
      </c>
      <c r="BG91" s="188">
        <f>IF(N91="zákl. přenesená",J91,0)</f>
        <v>0</v>
      </c>
      <c r="BH91" s="188">
        <f>IF(N91="sníž. přenesená",J91,0)</f>
        <v>0</v>
      </c>
      <c r="BI91" s="188">
        <f>IF(N91="nulová",J91,0)</f>
        <v>0</v>
      </c>
      <c r="BJ91" s="18" t="s">
        <v>21</v>
      </c>
      <c r="BK91" s="188">
        <f>ROUND(I91*H91,2)</f>
        <v>0</v>
      </c>
      <c r="BL91" s="18" t="s">
        <v>161</v>
      </c>
      <c r="BM91" s="187" t="s">
        <v>1333</v>
      </c>
    </row>
    <row r="92" spans="1:65" s="2" customFormat="1" ht="107.25">
      <c r="A92" s="36"/>
      <c r="B92" s="37"/>
      <c r="C92" s="38"/>
      <c r="D92" s="196" t="s">
        <v>238</v>
      </c>
      <c r="E92" s="38"/>
      <c r="F92" s="217" t="s">
        <v>1334</v>
      </c>
      <c r="G92" s="38"/>
      <c r="H92" s="38"/>
      <c r="I92" s="218"/>
      <c r="J92" s="38"/>
      <c r="K92" s="38"/>
      <c r="L92" s="41"/>
      <c r="M92" s="219"/>
      <c r="N92" s="220"/>
      <c r="O92" s="66"/>
      <c r="P92" s="66"/>
      <c r="Q92" s="66"/>
      <c r="R92" s="66"/>
      <c r="S92" s="66"/>
      <c r="T92" s="67"/>
      <c r="U92" s="36"/>
      <c r="V92" s="36"/>
      <c r="W92" s="36"/>
      <c r="X92" s="36"/>
      <c r="Y92" s="36"/>
      <c r="Z92" s="36"/>
      <c r="AA92" s="36"/>
      <c r="AB92" s="36"/>
      <c r="AC92" s="36"/>
      <c r="AD92" s="36"/>
      <c r="AE92" s="36"/>
      <c r="AT92" s="18" t="s">
        <v>238</v>
      </c>
      <c r="AU92" s="18" t="s">
        <v>89</v>
      </c>
    </row>
    <row r="93" spans="1:65" s="2" customFormat="1" ht="14.45" customHeight="1">
      <c r="A93" s="36"/>
      <c r="B93" s="37"/>
      <c r="C93" s="176" t="s">
        <v>89</v>
      </c>
      <c r="D93" s="176" t="s">
        <v>145</v>
      </c>
      <c r="E93" s="177" t="s">
        <v>915</v>
      </c>
      <c r="F93" s="178" t="s">
        <v>916</v>
      </c>
      <c r="G93" s="179" t="s">
        <v>236</v>
      </c>
      <c r="H93" s="180">
        <v>1.9910000000000001</v>
      </c>
      <c r="I93" s="181"/>
      <c r="J93" s="182">
        <f>ROUND(I93*H93,2)</f>
        <v>0</v>
      </c>
      <c r="K93" s="178" t="s">
        <v>149</v>
      </c>
      <c r="L93" s="41"/>
      <c r="M93" s="183" t="s">
        <v>35</v>
      </c>
      <c r="N93" s="184" t="s">
        <v>51</v>
      </c>
      <c r="O93" s="66"/>
      <c r="P93" s="185">
        <f>O93*H93</f>
        <v>0</v>
      </c>
      <c r="Q93" s="185">
        <v>0</v>
      </c>
      <c r="R93" s="185">
        <f>Q93*H93</f>
        <v>0</v>
      </c>
      <c r="S93" s="185">
        <v>0</v>
      </c>
      <c r="T93" s="186">
        <f>S93*H93</f>
        <v>0</v>
      </c>
      <c r="U93" s="36"/>
      <c r="V93" s="36"/>
      <c r="W93" s="36"/>
      <c r="X93" s="36"/>
      <c r="Y93" s="36"/>
      <c r="Z93" s="36"/>
      <c r="AA93" s="36"/>
      <c r="AB93" s="36"/>
      <c r="AC93" s="36"/>
      <c r="AD93" s="36"/>
      <c r="AE93" s="36"/>
      <c r="AR93" s="187" t="s">
        <v>161</v>
      </c>
      <c r="AT93" s="187" t="s">
        <v>145</v>
      </c>
      <c r="AU93" s="187" t="s">
        <v>89</v>
      </c>
      <c r="AY93" s="18" t="s">
        <v>142</v>
      </c>
      <c r="BE93" s="188">
        <f>IF(N93="základní",J93,0)</f>
        <v>0</v>
      </c>
      <c r="BF93" s="188">
        <f>IF(N93="snížená",J93,0)</f>
        <v>0</v>
      </c>
      <c r="BG93" s="188">
        <f>IF(N93="zákl. přenesená",J93,0)</f>
        <v>0</v>
      </c>
      <c r="BH93" s="188">
        <f>IF(N93="sníž. přenesená",J93,0)</f>
        <v>0</v>
      </c>
      <c r="BI93" s="188">
        <f>IF(N93="nulová",J93,0)</f>
        <v>0</v>
      </c>
      <c r="BJ93" s="18" t="s">
        <v>21</v>
      </c>
      <c r="BK93" s="188">
        <f>ROUND(I93*H93,2)</f>
        <v>0</v>
      </c>
      <c r="BL93" s="18" t="s">
        <v>161</v>
      </c>
      <c r="BM93" s="187" t="s">
        <v>1335</v>
      </c>
    </row>
    <row r="94" spans="1:65" s="2" customFormat="1" ht="58.5">
      <c r="A94" s="36"/>
      <c r="B94" s="37"/>
      <c r="C94" s="38"/>
      <c r="D94" s="196" t="s">
        <v>238</v>
      </c>
      <c r="E94" s="38"/>
      <c r="F94" s="217" t="s">
        <v>1336</v>
      </c>
      <c r="G94" s="38"/>
      <c r="H94" s="38"/>
      <c r="I94" s="218"/>
      <c r="J94" s="38"/>
      <c r="K94" s="38"/>
      <c r="L94" s="41"/>
      <c r="M94" s="219"/>
      <c r="N94" s="220"/>
      <c r="O94" s="66"/>
      <c r="P94" s="66"/>
      <c r="Q94" s="66"/>
      <c r="R94" s="66"/>
      <c r="S94" s="66"/>
      <c r="T94" s="67"/>
      <c r="U94" s="36"/>
      <c r="V94" s="36"/>
      <c r="W94" s="36"/>
      <c r="X94" s="36"/>
      <c r="Y94" s="36"/>
      <c r="Z94" s="36"/>
      <c r="AA94" s="36"/>
      <c r="AB94" s="36"/>
      <c r="AC94" s="36"/>
      <c r="AD94" s="36"/>
      <c r="AE94" s="36"/>
      <c r="AT94" s="18" t="s">
        <v>238</v>
      </c>
      <c r="AU94" s="18" t="s">
        <v>89</v>
      </c>
    </row>
    <row r="95" spans="1:65" s="2" customFormat="1" ht="24.2" customHeight="1">
      <c r="A95" s="36"/>
      <c r="B95" s="37"/>
      <c r="C95" s="176" t="s">
        <v>156</v>
      </c>
      <c r="D95" s="176" t="s">
        <v>145</v>
      </c>
      <c r="E95" s="177" t="s">
        <v>414</v>
      </c>
      <c r="F95" s="178" t="s">
        <v>415</v>
      </c>
      <c r="G95" s="179" t="s">
        <v>236</v>
      </c>
      <c r="H95" s="180">
        <v>37.829000000000001</v>
      </c>
      <c r="I95" s="181"/>
      <c r="J95" s="182">
        <f>ROUND(I95*H95,2)</f>
        <v>0</v>
      </c>
      <c r="K95" s="178" t="s">
        <v>149</v>
      </c>
      <c r="L95" s="41"/>
      <c r="M95" s="183" t="s">
        <v>35</v>
      </c>
      <c r="N95" s="184" t="s">
        <v>51</v>
      </c>
      <c r="O95" s="66"/>
      <c r="P95" s="185">
        <f>O95*H95</f>
        <v>0</v>
      </c>
      <c r="Q95" s="185">
        <v>0</v>
      </c>
      <c r="R95" s="185">
        <f>Q95*H95</f>
        <v>0</v>
      </c>
      <c r="S95" s="185">
        <v>0</v>
      </c>
      <c r="T95" s="186">
        <f>S95*H95</f>
        <v>0</v>
      </c>
      <c r="U95" s="36"/>
      <c r="V95" s="36"/>
      <c r="W95" s="36"/>
      <c r="X95" s="36"/>
      <c r="Y95" s="36"/>
      <c r="Z95" s="36"/>
      <c r="AA95" s="36"/>
      <c r="AB95" s="36"/>
      <c r="AC95" s="36"/>
      <c r="AD95" s="36"/>
      <c r="AE95" s="36"/>
      <c r="AR95" s="187" t="s">
        <v>161</v>
      </c>
      <c r="AT95" s="187" t="s">
        <v>145</v>
      </c>
      <c r="AU95" s="187" t="s">
        <v>89</v>
      </c>
      <c r="AY95" s="18" t="s">
        <v>142</v>
      </c>
      <c r="BE95" s="188">
        <f>IF(N95="základní",J95,0)</f>
        <v>0</v>
      </c>
      <c r="BF95" s="188">
        <f>IF(N95="snížená",J95,0)</f>
        <v>0</v>
      </c>
      <c r="BG95" s="188">
        <f>IF(N95="zákl. přenesená",J95,0)</f>
        <v>0</v>
      </c>
      <c r="BH95" s="188">
        <f>IF(N95="sníž. přenesená",J95,0)</f>
        <v>0</v>
      </c>
      <c r="BI95" s="188">
        <f>IF(N95="nulová",J95,0)</f>
        <v>0</v>
      </c>
      <c r="BJ95" s="18" t="s">
        <v>21</v>
      </c>
      <c r="BK95" s="188">
        <f>ROUND(I95*H95,2)</f>
        <v>0</v>
      </c>
      <c r="BL95" s="18" t="s">
        <v>161</v>
      </c>
      <c r="BM95" s="187" t="s">
        <v>1337</v>
      </c>
    </row>
    <row r="96" spans="1:65" s="2" customFormat="1" ht="58.5">
      <c r="A96" s="36"/>
      <c r="B96" s="37"/>
      <c r="C96" s="38"/>
      <c r="D96" s="196" t="s">
        <v>238</v>
      </c>
      <c r="E96" s="38"/>
      <c r="F96" s="217" t="s">
        <v>1336</v>
      </c>
      <c r="G96" s="38"/>
      <c r="H96" s="38"/>
      <c r="I96" s="218"/>
      <c r="J96" s="38"/>
      <c r="K96" s="38"/>
      <c r="L96" s="41"/>
      <c r="M96" s="219"/>
      <c r="N96" s="220"/>
      <c r="O96" s="66"/>
      <c r="P96" s="66"/>
      <c r="Q96" s="66"/>
      <c r="R96" s="66"/>
      <c r="S96" s="66"/>
      <c r="T96" s="67"/>
      <c r="U96" s="36"/>
      <c r="V96" s="36"/>
      <c r="W96" s="36"/>
      <c r="X96" s="36"/>
      <c r="Y96" s="36"/>
      <c r="Z96" s="36"/>
      <c r="AA96" s="36"/>
      <c r="AB96" s="36"/>
      <c r="AC96" s="36"/>
      <c r="AD96" s="36"/>
      <c r="AE96" s="36"/>
      <c r="AT96" s="18" t="s">
        <v>238</v>
      </c>
      <c r="AU96" s="18" t="s">
        <v>89</v>
      </c>
    </row>
    <row r="97" spans="1:65" s="13" customFormat="1" ht="11.25">
      <c r="B97" s="194"/>
      <c r="C97" s="195"/>
      <c r="D97" s="196" t="s">
        <v>231</v>
      </c>
      <c r="E97" s="195"/>
      <c r="F97" s="198" t="s">
        <v>1338</v>
      </c>
      <c r="G97" s="195"/>
      <c r="H97" s="199">
        <v>37.829000000000001</v>
      </c>
      <c r="I97" s="200"/>
      <c r="J97" s="195"/>
      <c r="K97" s="195"/>
      <c r="L97" s="201"/>
      <c r="M97" s="202"/>
      <c r="N97" s="203"/>
      <c r="O97" s="203"/>
      <c r="P97" s="203"/>
      <c r="Q97" s="203"/>
      <c r="R97" s="203"/>
      <c r="S97" s="203"/>
      <c r="T97" s="204"/>
      <c r="AT97" s="205" t="s">
        <v>231</v>
      </c>
      <c r="AU97" s="205" t="s">
        <v>89</v>
      </c>
      <c r="AV97" s="13" t="s">
        <v>89</v>
      </c>
      <c r="AW97" s="13" t="s">
        <v>4</v>
      </c>
      <c r="AX97" s="13" t="s">
        <v>21</v>
      </c>
      <c r="AY97" s="205" t="s">
        <v>142</v>
      </c>
    </row>
    <row r="98" spans="1:65" s="2" customFormat="1" ht="24.2" customHeight="1">
      <c r="A98" s="36"/>
      <c r="B98" s="37"/>
      <c r="C98" s="176" t="s">
        <v>161</v>
      </c>
      <c r="D98" s="176" t="s">
        <v>145</v>
      </c>
      <c r="E98" s="177" t="s">
        <v>1339</v>
      </c>
      <c r="F98" s="178" t="s">
        <v>1340</v>
      </c>
      <c r="G98" s="179" t="s">
        <v>236</v>
      </c>
      <c r="H98" s="180">
        <v>1.9910000000000001</v>
      </c>
      <c r="I98" s="181"/>
      <c r="J98" s="182">
        <f>ROUND(I98*H98,2)</f>
        <v>0</v>
      </c>
      <c r="K98" s="178" t="s">
        <v>149</v>
      </c>
      <c r="L98" s="41"/>
      <c r="M98" s="183" t="s">
        <v>35</v>
      </c>
      <c r="N98" s="184" t="s">
        <v>51</v>
      </c>
      <c r="O98" s="66"/>
      <c r="P98" s="185">
        <f>O98*H98</f>
        <v>0</v>
      </c>
      <c r="Q98" s="185">
        <v>0</v>
      </c>
      <c r="R98" s="185">
        <f>Q98*H98</f>
        <v>0</v>
      </c>
      <c r="S98" s="185">
        <v>0</v>
      </c>
      <c r="T98" s="186">
        <f>S98*H98</f>
        <v>0</v>
      </c>
      <c r="U98" s="36"/>
      <c r="V98" s="36"/>
      <c r="W98" s="36"/>
      <c r="X98" s="36"/>
      <c r="Y98" s="36"/>
      <c r="Z98" s="36"/>
      <c r="AA98" s="36"/>
      <c r="AB98" s="36"/>
      <c r="AC98" s="36"/>
      <c r="AD98" s="36"/>
      <c r="AE98" s="36"/>
      <c r="AR98" s="187" t="s">
        <v>161</v>
      </c>
      <c r="AT98" s="187" t="s">
        <v>145</v>
      </c>
      <c r="AU98" s="187" t="s">
        <v>89</v>
      </c>
      <c r="AY98" s="18" t="s">
        <v>142</v>
      </c>
      <c r="BE98" s="188">
        <f>IF(N98="základní",J98,0)</f>
        <v>0</v>
      </c>
      <c r="BF98" s="188">
        <f>IF(N98="snížená",J98,0)</f>
        <v>0</v>
      </c>
      <c r="BG98" s="188">
        <f>IF(N98="zákl. přenesená",J98,0)</f>
        <v>0</v>
      </c>
      <c r="BH98" s="188">
        <f>IF(N98="sníž. přenesená",J98,0)</f>
        <v>0</v>
      </c>
      <c r="BI98" s="188">
        <f>IF(N98="nulová",J98,0)</f>
        <v>0</v>
      </c>
      <c r="BJ98" s="18" t="s">
        <v>21</v>
      </c>
      <c r="BK98" s="188">
        <f>ROUND(I98*H98,2)</f>
        <v>0</v>
      </c>
      <c r="BL98" s="18" t="s">
        <v>161</v>
      </c>
      <c r="BM98" s="187" t="s">
        <v>1341</v>
      </c>
    </row>
    <row r="99" spans="1:65" s="2" customFormat="1" ht="58.5">
      <c r="A99" s="36"/>
      <c r="B99" s="37"/>
      <c r="C99" s="38"/>
      <c r="D99" s="196" t="s">
        <v>238</v>
      </c>
      <c r="E99" s="38"/>
      <c r="F99" s="217" t="s">
        <v>428</v>
      </c>
      <c r="G99" s="38"/>
      <c r="H99" s="38"/>
      <c r="I99" s="218"/>
      <c r="J99" s="38"/>
      <c r="K99" s="38"/>
      <c r="L99" s="41"/>
      <c r="M99" s="219"/>
      <c r="N99" s="220"/>
      <c r="O99" s="66"/>
      <c r="P99" s="66"/>
      <c r="Q99" s="66"/>
      <c r="R99" s="66"/>
      <c r="S99" s="66"/>
      <c r="T99" s="67"/>
      <c r="U99" s="36"/>
      <c r="V99" s="36"/>
      <c r="W99" s="36"/>
      <c r="X99" s="36"/>
      <c r="Y99" s="36"/>
      <c r="Z99" s="36"/>
      <c r="AA99" s="36"/>
      <c r="AB99" s="36"/>
      <c r="AC99" s="36"/>
      <c r="AD99" s="36"/>
      <c r="AE99" s="36"/>
      <c r="AT99" s="18" t="s">
        <v>238</v>
      </c>
      <c r="AU99" s="18" t="s">
        <v>89</v>
      </c>
    </row>
    <row r="100" spans="1:65" s="12" customFormat="1" ht="25.9" customHeight="1">
      <c r="B100" s="160"/>
      <c r="C100" s="161"/>
      <c r="D100" s="162" t="s">
        <v>79</v>
      </c>
      <c r="E100" s="163" t="s">
        <v>516</v>
      </c>
      <c r="F100" s="163" t="s">
        <v>517</v>
      </c>
      <c r="G100" s="161"/>
      <c r="H100" s="161"/>
      <c r="I100" s="164"/>
      <c r="J100" s="165">
        <f>BK100</f>
        <v>0</v>
      </c>
      <c r="K100" s="161"/>
      <c r="L100" s="166"/>
      <c r="M100" s="167"/>
      <c r="N100" s="168"/>
      <c r="O100" s="168"/>
      <c r="P100" s="169">
        <f>P101+P107+P112+P136+P152</f>
        <v>0</v>
      </c>
      <c r="Q100" s="168"/>
      <c r="R100" s="169">
        <f>R101+R107+R112+R136+R152</f>
        <v>1.2723800000000001</v>
      </c>
      <c r="S100" s="168"/>
      <c r="T100" s="170">
        <f>T101+T107+T112+T136+T152</f>
        <v>1.99142</v>
      </c>
      <c r="AR100" s="171" t="s">
        <v>89</v>
      </c>
      <c r="AT100" s="172" t="s">
        <v>79</v>
      </c>
      <c r="AU100" s="172" t="s">
        <v>80</v>
      </c>
      <c r="AY100" s="171" t="s">
        <v>142</v>
      </c>
      <c r="BK100" s="173">
        <f>BK101+BK107+BK112+BK136+BK152</f>
        <v>0</v>
      </c>
    </row>
    <row r="101" spans="1:65" s="12" customFormat="1" ht="22.9" customHeight="1">
      <c r="B101" s="160"/>
      <c r="C101" s="161"/>
      <c r="D101" s="162" t="s">
        <v>79</v>
      </c>
      <c r="E101" s="174" t="s">
        <v>1342</v>
      </c>
      <c r="F101" s="174" t="s">
        <v>1343</v>
      </c>
      <c r="G101" s="161"/>
      <c r="H101" s="161"/>
      <c r="I101" s="164"/>
      <c r="J101" s="175">
        <f>BK101</f>
        <v>0</v>
      </c>
      <c r="K101" s="161"/>
      <c r="L101" s="166"/>
      <c r="M101" s="167"/>
      <c r="N101" s="168"/>
      <c r="O101" s="168"/>
      <c r="P101" s="169">
        <f>SUM(P102:P106)</f>
        <v>0</v>
      </c>
      <c r="Q101" s="168"/>
      <c r="R101" s="169">
        <f>SUM(R102:R106)</f>
        <v>3.4000000000000002E-4</v>
      </c>
      <c r="S101" s="168"/>
      <c r="T101" s="170">
        <f>SUM(T102:T106)</f>
        <v>0.71250000000000002</v>
      </c>
      <c r="AR101" s="171" t="s">
        <v>89</v>
      </c>
      <c r="AT101" s="172" t="s">
        <v>79</v>
      </c>
      <c r="AU101" s="172" t="s">
        <v>21</v>
      </c>
      <c r="AY101" s="171" t="s">
        <v>142</v>
      </c>
      <c r="BK101" s="173">
        <f>SUM(BK102:BK106)</f>
        <v>0</v>
      </c>
    </row>
    <row r="102" spans="1:65" s="2" customFormat="1" ht="14.45" customHeight="1">
      <c r="A102" s="36"/>
      <c r="B102" s="37"/>
      <c r="C102" s="176" t="s">
        <v>141</v>
      </c>
      <c r="D102" s="176" t="s">
        <v>145</v>
      </c>
      <c r="E102" s="177" t="s">
        <v>1344</v>
      </c>
      <c r="F102" s="178" t="s">
        <v>1345</v>
      </c>
      <c r="G102" s="179" t="s">
        <v>177</v>
      </c>
      <c r="H102" s="180">
        <v>2</v>
      </c>
      <c r="I102" s="181"/>
      <c r="J102" s="182">
        <f>ROUND(I102*H102,2)</f>
        <v>0</v>
      </c>
      <c r="K102" s="178" t="s">
        <v>149</v>
      </c>
      <c r="L102" s="41"/>
      <c r="M102" s="183" t="s">
        <v>35</v>
      </c>
      <c r="N102" s="184" t="s">
        <v>51</v>
      </c>
      <c r="O102" s="66"/>
      <c r="P102" s="185">
        <f>O102*H102</f>
        <v>0</v>
      </c>
      <c r="Q102" s="185">
        <v>1.7000000000000001E-4</v>
      </c>
      <c r="R102" s="185">
        <f>Q102*H102</f>
        <v>3.4000000000000002E-4</v>
      </c>
      <c r="S102" s="185">
        <v>0.35625000000000001</v>
      </c>
      <c r="T102" s="186">
        <f>S102*H102</f>
        <v>0.71250000000000002</v>
      </c>
      <c r="U102" s="36"/>
      <c r="V102" s="36"/>
      <c r="W102" s="36"/>
      <c r="X102" s="36"/>
      <c r="Y102" s="36"/>
      <c r="Z102" s="36"/>
      <c r="AA102" s="36"/>
      <c r="AB102" s="36"/>
      <c r="AC102" s="36"/>
      <c r="AD102" s="36"/>
      <c r="AE102" s="36"/>
      <c r="AR102" s="187" t="s">
        <v>307</v>
      </c>
      <c r="AT102" s="187" t="s">
        <v>145</v>
      </c>
      <c r="AU102" s="187" t="s">
        <v>89</v>
      </c>
      <c r="AY102" s="18" t="s">
        <v>142</v>
      </c>
      <c r="BE102" s="188">
        <f>IF(N102="základní",J102,0)</f>
        <v>0</v>
      </c>
      <c r="BF102" s="188">
        <f>IF(N102="snížená",J102,0)</f>
        <v>0</v>
      </c>
      <c r="BG102" s="188">
        <f>IF(N102="zákl. přenesená",J102,0)</f>
        <v>0</v>
      </c>
      <c r="BH102" s="188">
        <f>IF(N102="sníž. přenesená",J102,0)</f>
        <v>0</v>
      </c>
      <c r="BI102" s="188">
        <f>IF(N102="nulová",J102,0)</f>
        <v>0</v>
      </c>
      <c r="BJ102" s="18" t="s">
        <v>21</v>
      </c>
      <c r="BK102" s="188">
        <f>ROUND(I102*H102,2)</f>
        <v>0</v>
      </c>
      <c r="BL102" s="18" t="s">
        <v>307</v>
      </c>
      <c r="BM102" s="187" t="s">
        <v>1346</v>
      </c>
    </row>
    <row r="103" spans="1:65" s="2" customFormat="1" ht="14.45" customHeight="1">
      <c r="A103" s="36"/>
      <c r="B103" s="37"/>
      <c r="C103" s="176" t="s">
        <v>252</v>
      </c>
      <c r="D103" s="176" t="s">
        <v>145</v>
      </c>
      <c r="E103" s="177" t="s">
        <v>1347</v>
      </c>
      <c r="F103" s="178" t="s">
        <v>1348</v>
      </c>
      <c r="G103" s="179" t="s">
        <v>177</v>
      </c>
      <c r="H103" s="180">
        <v>2</v>
      </c>
      <c r="I103" s="181"/>
      <c r="J103" s="182">
        <f>ROUND(I103*H103,2)</f>
        <v>0</v>
      </c>
      <c r="K103" s="178" t="s">
        <v>149</v>
      </c>
      <c r="L103" s="41"/>
      <c r="M103" s="183" t="s">
        <v>35</v>
      </c>
      <c r="N103" s="184" t="s">
        <v>51</v>
      </c>
      <c r="O103" s="66"/>
      <c r="P103" s="185">
        <f>O103*H103</f>
        <v>0</v>
      </c>
      <c r="Q103" s="185">
        <v>0</v>
      </c>
      <c r="R103" s="185">
        <f>Q103*H103</f>
        <v>0</v>
      </c>
      <c r="S103" s="185">
        <v>0</v>
      </c>
      <c r="T103" s="186">
        <f>S103*H103</f>
        <v>0</v>
      </c>
      <c r="U103" s="36"/>
      <c r="V103" s="36"/>
      <c r="W103" s="36"/>
      <c r="X103" s="36"/>
      <c r="Y103" s="36"/>
      <c r="Z103" s="36"/>
      <c r="AA103" s="36"/>
      <c r="AB103" s="36"/>
      <c r="AC103" s="36"/>
      <c r="AD103" s="36"/>
      <c r="AE103" s="36"/>
      <c r="AR103" s="187" t="s">
        <v>307</v>
      </c>
      <c r="AT103" s="187" t="s">
        <v>145</v>
      </c>
      <c r="AU103" s="187" t="s">
        <v>89</v>
      </c>
      <c r="AY103" s="18" t="s">
        <v>142</v>
      </c>
      <c r="BE103" s="188">
        <f>IF(N103="základní",J103,0)</f>
        <v>0</v>
      </c>
      <c r="BF103" s="188">
        <f>IF(N103="snížená",J103,0)</f>
        <v>0</v>
      </c>
      <c r="BG103" s="188">
        <f>IF(N103="zákl. přenesená",J103,0)</f>
        <v>0</v>
      </c>
      <c r="BH103" s="188">
        <f>IF(N103="sníž. přenesená",J103,0)</f>
        <v>0</v>
      </c>
      <c r="BI103" s="188">
        <f>IF(N103="nulová",J103,0)</f>
        <v>0</v>
      </c>
      <c r="BJ103" s="18" t="s">
        <v>21</v>
      </c>
      <c r="BK103" s="188">
        <f>ROUND(I103*H103,2)</f>
        <v>0</v>
      </c>
      <c r="BL103" s="18" t="s">
        <v>307</v>
      </c>
      <c r="BM103" s="187" t="s">
        <v>1349</v>
      </c>
    </row>
    <row r="104" spans="1:65" s="2" customFormat="1" ht="58.5">
      <c r="A104" s="36"/>
      <c r="B104" s="37"/>
      <c r="C104" s="38"/>
      <c r="D104" s="196" t="s">
        <v>238</v>
      </c>
      <c r="E104" s="38"/>
      <c r="F104" s="217" t="s">
        <v>1350</v>
      </c>
      <c r="G104" s="38"/>
      <c r="H104" s="38"/>
      <c r="I104" s="218"/>
      <c r="J104" s="38"/>
      <c r="K104" s="38"/>
      <c r="L104" s="41"/>
      <c r="M104" s="219"/>
      <c r="N104" s="220"/>
      <c r="O104" s="66"/>
      <c r="P104" s="66"/>
      <c r="Q104" s="66"/>
      <c r="R104" s="66"/>
      <c r="S104" s="66"/>
      <c r="T104" s="67"/>
      <c r="U104" s="36"/>
      <c r="V104" s="36"/>
      <c r="W104" s="36"/>
      <c r="X104" s="36"/>
      <c r="Y104" s="36"/>
      <c r="Z104" s="36"/>
      <c r="AA104" s="36"/>
      <c r="AB104" s="36"/>
      <c r="AC104" s="36"/>
      <c r="AD104" s="36"/>
      <c r="AE104" s="36"/>
      <c r="AT104" s="18" t="s">
        <v>238</v>
      </c>
      <c r="AU104" s="18" t="s">
        <v>89</v>
      </c>
    </row>
    <row r="105" spans="1:65" s="2" customFormat="1" ht="24.2" customHeight="1">
      <c r="A105" s="36"/>
      <c r="B105" s="37"/>
      <c r="C105" s="176" t="s">
        <v>170</v>
      </c>
      <c r="D105" s="176" t="s">
        <v>145</v>
      </c>
      <c r="E105" s="177" t="s">
        <v>1351</v>
      </c>
      <c r="F105" s="178" t="s">
        <v>1352</v>
      </c>
      <c r="G105" s="179" t="s">
        <v>236</v>
      </c>
      <c r="H105" s="180">
        <v>0.71299999999999997</v>
      </c>
      <c r="I105" s="181"/>
      <c r="J105" s="182">
        <f>ROUND(I105*H105,2)</f>
        <v>0</v>
      </c>
      <c r="K105" s="178" t="s">
        <v>149</v>
      </c>
      <c r="L105" s="41"/>
      <c r="M105" s="183" t="s">
        <v>35</v>
      </c>
      <c r="N105" s="184" t="s">
        <v>51</v>
      </c>
      <c r="O105" s="66"/>
      <c r="P105" s="185">
        <f>O105*H105</f>
        <v>0</v>
      </c>
      <c r="Q105" s="185">
        <v>0</v>
      </c>
      <c r="R105" s="185">
        <f>Q105*H105</f>
        <v>0</v>
      </c>
      <c r="S105" s="185">
        <v>0</v>
      </c>
      <c r="T105" s="186">
        <f>S105*H105</f>
        <v>0</v>
      </c>
      <c r="U105" s="36"/>
      <c r="V105" s="36"/>
      <c r="W105" s="36"/>
      <c r="X105" s="36"/>
      <c r="Y105" s="36"/>
      <c r="Z105" s="36"/>
      <c r="AA105" s="36"/>
      <c r="AB105" s="36"/>
      <c r="AC105" s="36"/>
      <c r="AD105" s="36"/>
      <c r="AE105" s="36"/>
      <c r="AR105" s="187" t="s">
        <v>307</v>
      </c>
      <c r="AT105" s="187" t="s">
        <v>145</v>
      </c>
      <c r="AU105" s="187" t="s">
        <v>89</v>
      </c>
      <c r="AY105" s="18" t="s">
        <v>142</v>
      </c>
      <c r="BE105" s="188">
        <f>IF(N105="základní",J105,0)</f>
        <v>0</v>
      </c>
      <c r="BF105" s="188">
        <f>IF(N105="snížená",J105,0)</f>
        <v>0</v>
      </c>
      <c r="BG105" s="188">
        <f>IF(N105="zákl. přenesená",J105,0)</f>
        <v>0</v>
      </c>
      <c r="BH105" s="188">
        <f>IF(N105="sníž. přenesená",J105,0)</f>
        <v>0</v>
      </c>
      <c r="BI105" s="188">
        <f>IF(N105="nulová",J105,0)</f>
        <v>0</v>
      </c>
      <c r="BJ105" s="18" t="s">
        <v>21</v>
      </c>
      <c r="BK105" s="188">
        <f>ROUND(I105*H105,2)</f>
        <v>0</v>
      </c>
      <c r="BL105" s="18" t="s">
        <v>307</v>
      </c>
      <c r="BM105" s="187" t="s">
        <v>1353</v>
      </c>
    </row>
    <row r="106" spans="1:65" s="2" customFormat="1" ht="39">
      <c r="A106" s="36"/>
      <c r="B106" s="37"/>
      <c r="C106" s="38"/>
      <c r="D106" s="196" t="s">
        <v>238</v>
      </c>
      <c r="E106" s="38"/>
      <c r="F106" s="217" t="s">
        <v>1354</v>
      </c>
      <c r="G106" s="38"/>
      <c r="H106" s="38"/>
      <c r="I106" s="218"/>
      <c r="J106" s="38"/>
      <c r="K106" s="38"/>
      <c r="L106" s="41"/>
      <c r="M106" s="219"/>
      <c r="N106" s="220"/>
      <c r="O106" s="66"/>
      <c r="P106" s="66"/>
      <c r="Q106" s="66"/>
      <c r="R106" s="66"/>
      <c r="S106" s="66"/>
      <c r="T106" s="67"/>
      <c r="U106" s="36"/>
      <c r="V106" s="36"/>
      <c r="W106" s="36"/>
      <c r="X106" s="36"/>
      <c r="Y106" s="36"/>
      <c r="Z106" s="36"/>
      <c r="AA106" s="36"/>
      <c r="AB106" s="36"/>
      <c r="AC106" s="36"/>
      <c r="AD106" s="36"/>
      <c r="AE106" s="36"/>
      <c r="AT106" s="18" t="s">
        <v>238</v>
      </c>
      <c r="AU106" s="18" t="s">
        <v>89</v>
      </c>
    </row>
    <row r="107" spans="1:65" s="12" customFormat="1" ht="22.9" customHeight="1">
      <c r="B107" s="160"/>
      <c r="C107" s="161"/>
      <c r="D107" s="162" t="s">
        <v>79</v>
      </c>
      <c r="E107" s="174" t="s">
        <v>1355</v>
      </c>
      <c r="F107" s="174" t="s">
        <v>1356</v>
      </c>
      <c r="G107" s="161"/>
      <c r="H107" s="161"/>
      <c r="I107" s="164"/>
      <c r="J107" s="175">
        <f>BK107</f>
        <v>0</v>
      </c>
      <c r="K107" s="161"/>
      <c r="L107" s="166"/>
      <c r="M107" s="167"/>
      <c r="N107" s="168"/>
      <c r="O107" s="168"/>
      <c r="P107" s="169">
        <f>SUM(P108:P111)</f>
        <v>0</v>
      </c>
      <c r="Q107" s="168"/>
      <c r="R107" s="169">
        <f>SUM(R108:R111)</f>
        <v>6.9999999999999994E-5</v>
      </c>
      <c r="S107" s="168"/>
      <c r="T107" s="170">
        <f>SUM(T108:T111)</f>
        <v>1.6199999999999999E-2</v>
      </c>
      <c r="AR107" s="171" t="s">
        <v>89</v>
      </c>
      <c r="AT107" s="172" t="s">
        <v>79</v>
      </c>
      <c r="AU107" s="172" t="s">
        <v>21</v>
      </c>
      <c r="AY107" s="171" t="s">
        <v>142</v>
      </c>
      <c r="BK107" s="173">
        <f>SUM(BK108:BK111)</f>
        <v>0</v>
      </c>
    </row>
    <row r="108" spans="1:65" s="2" customFormat="1" ht="14.45" customHeight="1">
      <c r="A108" s="36"/>
      <c r="B108" s="37"/>
      <c r="C108" s="176" t="s">
        <v>174</v>
      </c>
      <c r="D108" s="176" t="s">
        <v>145</v>
      </c>
      <c r="E108" s="177" t="s">
        <v>1357</v>
      </c>
      <c r="F108" s="178" t="s">
        <v>1358</v>
      </c>
      <c r="G108" s="179" t="s">
        <v>177</v>
      </c>
      <c r="H108" s="180">
        <v>1</v>
      </c>
      <c r="I108" s="181"/>
      <c r="J108" s="182">
        <f>ROUND(I108*H108,2)</f>
        <v>0</v>
      </c>
      <c r="K108" s="178" t="s">
        <v>149</v>
      </c>
      <c r="L108" s="41"/>
      <c r="M108" s="183" t="s">
        <v>35</v>
      </c>
      <c r="N108" s="184" t="s">
        <v>51</v>
      </c>
      <c r="O108" s="66"/>
      <c r="P108" s="185">
        <f>O108*H108</f>
        <v>0</v>
      </c>
      <c r="Q108" s="185">
        <v>0</v>
      </c>
      <c r="R108" s="185">
        <f>Q108*H108</f>
        <v>0</v>
      </c>
      <c r="S108" s="185">
        <v>1.17E-2</v>
      </c>
      <c r="T108" s="186">
        <f>S108*H108</f>
        <v>1.17E-2</v>
      </c>
      <c r="U108" s="36"/>
      <c r="V108" s="36"/>
      <c r="W108" s="36"/>
      <c r="X108" s="36"/>
      <c r="Y108" s="36"/>
      <c r="Z108" s="36"/>
      <c r="AA108" s="36"/>
      <c r="AB108" s="36"/>
      <c r="AC108" s="36"/>
      <c r="AD108" s="36"/>
      <c r="AE108" s="36"/>
      <c r="AR108" s="187" t="s">
        <v>307</v>
      </c>
      <c r="AT108" s="187" t="s">
        <v>145</v>
      </c>
      <c r="AU108" s="187" t="s">
        <v>89</v>
      </c>
      <c r="AY108" s="18" t="s">
        <v>142</v>
      </c>
      <c r="BE108" s="188">
        <f>IF(N108="základní",J108,0)</f>
        <v>0</v>
      </c>
      <c r="BF108" s="188">
        <f>IF(N108="snížená",J108,0)</f>
        <v>0</v>
      </c>
      <c r="BG108" s="188">
        <f>IF(N108="zákl. přenesená",J108,0)</f>
        <v>0</v>
      </c>
      <c r="BH108" s="188">
        <f>IF(N108="sníž. přenesená",J108,0)</f>
        <v>0</v>
      </c>
      <c r="BI108" s="188">
        <f>IF(N108="nulová",J108,0)</f>
        <v>0</v>
      </c>
      <c r="BJ108" s="18" t="s">
        <v>21</v>
      </c>
      <c r="BK108" s="188">
        <f>ROUND(I108*H108,2)</f>
        <v>0</v>
      </c>
      <c r="BL108" s="18" t="s">
        <v>307</v>
      </c>
      <c r="BM108" s="187" t="s">
        <v>1359</v>
      </c>
    </row>
    <row r="109" spans="1:65" s="2" customFormat="1" ht="48.75">
      <c r="A109" s="36"/>
      <c r="B109" s="37"/>
      <c r="C109" s="38"/>
      <c r="D109" s="196" t="s">
        <v>238</v>
      </c>
      <c r="E109" s="38"/>
      <c r="F109" s="217" t="s">
        <v>1360</v>
      </c>
      <c r="G109" s="38"/>
      <c r="H109" s="38"/>
      <c r="I109" s="218"/>
      <c r="J109" s="38"/>
      <c r="K109" s="38"/>
      <c r="L109" s="41"/>
      <c r="M109" s="219"/>
      <c r="N109" s="220"/>
      <c r="O109" s="66"/>
      <c r="P109" s="66"/>
      <c r="Q109" s="66"/>
      <c r="R109" s="66"/>
      <c r="S109" s="66"/>
      <c r="T109" s="67"/>
      <c r="U109" s="36"/>
      <c r="V109" s="36"/>
      <c r="W109" s="36"/>
      <c r="X109" s="36"/>
      <c r="Y109" s="36"/>
      <c r="Z109" s="36"/>
      <c r="AA109" s="36"/>
      <c r="AB109" s="36"/>
      <c r="AC109" s="36"/>
      <c r="AD109" s="36"/>
      <c r="AE109" s="36"/>
      <c r="AT109" s="18" t="s">
        <v>238</v>
      </c>
      <c r="AU109" s="18" t="s">
        <v>89</v>
      </c>
    </row>
    <row r="110" spans="1:65" s="2" customFormat="1" ht="14.45" customHeight="1">
      <c r="A110" s="36"/>
      <c r="B110" s="37"/>
      <c r="C110" s="176" t="s">
        <v>179</v>
      </c>
      <c r="D110" s="176" t="s">
        <v>145</v>
      </c>
      <c r="E110" s="177" t="s">
        <v>1361</v>
      </c>
      <c r="F110" s="178" t="s">
        <v>1362</v>
      </c>
      <c r="G110" s="179" t="s">
        <v>177</v>
      </c>
      <c r="H110" s="180">
        <v>1</v>
      </c>
      <c r="I110" s="181"/>
      <c r="J110" s="182">
        <f>ROUND(I110*H110,2)</f>
        <v>0</v>
      </c>
      <c r="K110" s="178" t="s">
        <v>149</v>
      </c>
      <c r="L110" s="41"/>
      <c r="M110" s="183" t="s">
        <v>35</v>
      </c>
      <c r="N110" s="184" t="s">
        <v>51</v>
      </c>
      <c r="O110" s="66"/>
      <c r="P110" s="185">
        <f>O110*H110</f>
        <v>0</v>
      </c>
      <c r="Q110" s="185">
        <v>6.9999999999999994E-5</v>
      </c>
      <c r="R110" s="185">
        <f>Q110*H110</f>
        <v>6.9999999999999994E-5</v>
      </c>
      <c r="S110" s="185">
        <v>4.4999999999999997E-3</v>
      </c>
      <c r="T110" s="186">
        <f>S110*H110</f>
        <v>4.4999999999999997E-3</v>
      </c>
      <c r="U110" s="36"/>
      <c r="V110" s="36"/>
      <c r="W110" s="36"/>
      <c r="X110" s="36"/>
      <c r="Y110" s="36"/>
      <c r="Z110" s="36"/>
      <c r="AA110" s="36"/>
      <c r="AB110" s="36"/>
      <c r="AC110" s="36"/>
      <c r="AD110" s="36"/>
      <c r="AE110" s="36"/>
      <c r="AR110" s="187" t="s">
        <v>307</v>
      </c>
      <c r="AT110" s="187" t="s">
        <v>145</v>
      </c>
      <c r="AU110" s="187" t="s">
        <v>89</v>
      </c>
      <c r="AY110" s="18" t="s">
        <v>142</v>
      </c>
      <c r="BE110" s="188">
        <f>IF(N110="základní",J110,0)</f>
        <v>0</v>
      </c>
      <c r="BF110" s="188">
        <f>IF(N110="snížená",J110,0)</f>
        <v>0</v>
      </c>
      <c r="BG110" s="188">
        <f>IF(N110="zákl. přenesená",J110,0)</f>
        <v>0</v>
      </c>
      <c r="BH110" s="188">
        <f>IF(N110="sníž. přenesená",J110,0)</f>
        <v>0</v>
      </c>
      <c r="BI110" s="188">
        <f>IF(N110="nulová",J110,0)</f>
        <v>0</v>
      </c>
      <c r="BJ110" s="18" t="s">
        <v>21</v>
      </c>
      <c r="BK110" s="188">
        <f>ROUND(I110*H110,2)</f>
        <v>0</v>
      </c>
      <c r="BL110" s="18" t="s">
        <v>307</v>
      </c>
      <c r="BM110" s="187" t="s">
        <v>1363</v>
      </c>
    </row>
    <row r="111" spans="1:65" s="2" customFormat="1" ht="24.2" customHeight="1">
      <c r="A111" s="36"/>
      <c r="B111" s="37"/>
      <c r="C111" s="176" t="s">
        <v>183</v>
      </c>
      <c r="D111" s="176" t="s">
        <v>145</v>
      </c>
      <c r="E111" s="177" t="s">
        <v>1364</v>
      </c>
      <c r="F111" s="178" t="s">
        <v>1365</v>
      </c>
      <c r="G111" s="179" t="s">
        <v>236</v>
      </c>
      <c r="H111" s="180">
        <v>1.6E-2</v>
      </c>
      <c r="I111" s="181"/>
      <c r="J111" s="182">
        <f>ROUND(I111*H111,2)</f>
        <v>0</v>
      </c>
      <c r="K111" s="178" t="s">
        <v>149</v>
      </c>
      <c r="L111" s="41"/>
      <c r="M111" s="183" t="s">
        <v>35</v>
      </c>
      <c r="N111" s="184" t="s">
        <v>51</v>
      </c>
      <c r="O111" s="66"/>
      <c r="P111" s="185">
        <f>O111*H111</f>
        <v>0</v>
      </c>
      <c r="Q111" s="185">
        <v>0</v>
      </c>
      <c r="R111" s="185">
        <f>Q111*H111</f>
        <v>0</v>
      </c>
      <c r="S111" s="185">
        <v>0</v>
      </c>
      <c r="T111" s="186">
        <f>S111*H111</f>
        <v>0</v>
      </c>
      <c r="U111" s="36"/>
      <c r="V111" s="36"/>
      <c r="W111" s="36"/>
      <c r="X111" s="36"/>
      <c r="Y111" s="36"/>
      <c r="Z111" s="36"/>
      <c r="AA111" s="36"/>
      <c r="AB111" s="36"/>
      <c r="AC111" s="36"/>
      <c r="AD111" s="36"/>
      <c r="AE111" s="36"/>
      <c r="AR111" s="187" t="s">
        <v>307</v>
      </c>
      <c r="AT111" s="187" t="s">
        <v>145</v>
      </c>
      <c r="AU111" s="187" t="s">
        <v>89</v>
      </c>
      <c r="AY111" s="18" t="s">
        <v>142</v>
      </c>
      <c r="BE111" s="188">
        <f>IF(N111="základní",J111,0)</f>
        <v>0</v>
      </c>
      <c r="BF111" s="188">
        <f>IF(N111="snížená",J111,0)</f>
        <v>0</v>
      </c>
      <c r="BG111" s="188">
        <f>IF(N111="zákl. přenesená",J111,0)</f>
        <v>0</v>
      </c>
      <c r="BH111" s="188">
        <f>IF(N111="sníž. přenesená",J111,0)</f>
        <v>0</v>
      </c>
      <c r="BI111" s="188">
        <f>IF(N111="nulová",J111,0)</f>
        <v>0</v>
      </c>
      <c r="BJ111" s="18" t="s">
        <v>21</v>
      </c>
      <c r="BK111" s="188">
        <f>ROUND(I111*H111,2)</f>
        <v>0</v>
      </c>
      <c r="BL111" s="18" t="s">
        <v>307</v>
      </c>
      <c r="BM111" s="187" t="s">
        <v>1366</v>
      </c>
    </row>
    <row r="112" spans="1:65" s="12" customFormat="1" ht="22.9" customHeight="1">
      <c r="B112" s="160"/>
      <c r="C112" s="161"/>
      <c r="D112" s="162" t="s">
        <v>79</v>
      </c>
      <c r="E112" s="174" t="s">
        <v>1367</v>
      </c>
      <c r="F112" s="174" t="s">
        <v>1368</v>
      </c>
      <c r="G112" s="161"/>
      <c r="H112" s="161"/>
      <c r="I112" s="164"/>
      <c r="J112" s="175">
        <f>BK112</f>
        <v>0</v>
      </c>
      <c r="K112" s="161"/>
      <c r="L112" s="166"/>
      <c r="M112" s="167"/>
      <c r="N112" s="168"/>
      <c r="O112" s="168"/>
      <c r="P112" s="169">
        <f>SUM(P113:P135)</f>
        <v>0</v>
      </c>
      <c r="Q112" s="168"/>
      <c r="R112" s="169">
        <f>SUM(R113:R135)</f>
        <v>0.17655000000000001</v>
      </c>
      <c r="S112" s="168"/>
      <c r="T112" s="170">
        <f>SUM(T113:T135)</f>
        <v>0.23432</v>
      </c>
      <c r="AR112" s="171" t="s">
        <v>89</v>
      </c>
      <c r="AT112" s="172" t="s">
        <v>79</v>
      </c>
      <c r="AU112" s="172" t="s">
        <v>21</v>
      </c>
      <c r="AY112" s="171" t="s">
        <v>142</v>
      </c>
      <c r="BK112" s="173">
        <f>SUM(BK113:BK135)</f>
        <v>0</v>
      </c>
    </row>
    <row r="113" spans="1:65" s="2" customFormat="1" ht="14.45" customHeight="1">
      <c r="A113" s="36"/>
      <c r="B113" s="37"/>
      <c r="C113" s="176" t="s">
        <v>187</v>
      </c>
      <c r="D113" s="176" t="s">
        <v>145</v>
      </c>
      <c r="E113" s="177" t="s">
        <v>1369</v>
      </c>
      <c r="F113" s="178" t="s">
        <v>1370</v>
      </c>
      <c r="G113" s="179" t="s">
        <v>294</v>
      </c>
      <c r="H113" s="180">
        <v>30</v>
      </c>
      <c r="I113" s="181"/>
      <c r="J113" s="182">
        <f t="shared" ref="J113:J127" si="0">ROUND(I113*H113,2)</f>
        <v>0</v>
      </c>
      <c r="K113" s="178" t="s">
        <v>149</v>
      </c>
      <c r="L113" s="41"/>
      <c r="M113" s="183" t="s">
        <v>35</v>
      </c>
      <c r="N113" s="184" t="s">
        <v>51</v>
      </c>
      <c r="O113" s="66"/>
      <c r="P113" s="185">
        <f t="shared" ref="P113:P127" si="1">O113*H113</f>
        <v>0</v>
      </c>
      <c r="Q113" s="185">
        <v>2.0000000000000002E-5</v>
      </c>
      <c r="R113" s="185">
        <f t="shared" ref="R113:R127" si="2">Q113*H113</f>
        <v>6.0000000000000006E-4</v>
      </c>
      <c r="S113" s="185">
        <v>3.2000000000000002E-3</v>
      </c>
      <c r="T113" s="186">
        <f t="shared" ref="T113:T127" si="3">S113*H113</f>
        <v>9.6000000000000002E-2</v>
      </c>
      <c r="U113" s="36"/>
      <c r="V113" s="36"/>
      <c r="W113" s="36"/>
      <c r="X113" s="36"/>
      <c r="Y113" s="36"/>
      <c r="Z113" s="36"/>
      <c r="AA113" s="36"/>
      <c r="AB113" s="36"/>
      <c r="AC113" s="36"/>
      <c r="AD113" s="36"/>
      <c r="AE113" s="36"/>
      <c r="AR113" s="187" t="s">
        <v>307</v>
      </c>
      <c r="AT113" s="187" t="s">
        <v>145</v>
      </c>
      <c r="AU113" s="187" t="s">
        <v>89</v>
      </c>
      <c r="AY113" s="18" t="s">
        <v>142</v>
      </c>
      <c r="BE113" s="188">
        <f t="shared" ref="BE113:BE127" si="4">IF(N113="základní",J113,0)</f>
        <v>0</v>
      </c>
      <c r="BF113" s="188">
        <f t="shared" ref="BF113:BF127" si="5">IF(N113="snížená",J113,0)</f>
        <v>0</v>
      </c>
      <c r="BG113" s="188">
        <f t="shared" ref="BG113:BG127" si="6">IF(N113="zákl. přenesená",J113,0)</f>
        <v>0</v>
      </c>
      <c r="BH113" s="188">
        <f t="shared" ref="BH113:BH127" si="7">IF(N113="sníž. přenesená",J113,0)</f>
        <v>0</v>
      </c>
      <c r="BI113" s="188">
        <f t="shared" ref="BI113:BI127" si="8">IF(N113="nulová",J113,0)</f>
        <v>0</v>
      </c>
      <c r="BJ113" s="18" t="s">
        <v>21</v>
      </c>
      <c r="BK113" s="188">
        <f t="shared" ref="BK113:BK127" si="9">ROUND(I113*H113,2)</f>
        <v>0</v>
      </c>
      <c r="BL113" s="18" t="s">
        <v>307</v>
      </c>
      <c r="BM113" s="187" t="s">
        <v>1371</v>
      </c>
    </row>
    <row r="114" spans="1:65" s="2" customFormat="1" ht="14.45" customHeight="1">
      <c r="A114" s="36"/>
      <c r="B114" s="37"/>
      <c r="C114" s="176" t="s">
        <v>191</v>
      </c>
      <c r="D114" s="176" t="s">
        <v>145</v>
      </c>
      <c r="E114" s="177" t="s">
        <v>1372</v>
      </c>
      <c r="F114" s="178" t="s">
        <v>1373</v>
      </c>
      <c r="G114" s="179" t="s">
        <v>294</v>
      </c>
      <c r="H114" s="180">
        <v>26</v>
      </c>
      <c r="I114" s="181"/>
      <c r="J114" s="182">
        <f t="shared" si="0"/>
        <v>0</v>
      </c>
      <c r="K114" s="178" t="s">
        <v>149</v>
      </c>
      <c r="L114" s="41"/>
      <c r="M114" s="183" t="s">
        <v>35</v>
      </c>
      <c r="N114" s="184" t="s">
        <v>51</v>
      </c>
      <c r="O114" s="66"/>
      <c r="P114" s="185">
        <f t="shared" si="1"/>
        <v>0</v>
      </c>
      <c r="Q114" s="185">
        <v>5.0000000000000002E-5</v>
      </c>
      <c r="R114" s="185">
        <f t="shared" si="2"/>
        <v>1.3000000000000002E-3</v>
      </c>
      <c r="S114" s="185">
        <v>5.3200000000000001E-3</v>
      </c>
      <c r="T114" s="186">
        <f t="shared" si="3"/>
        <v>0.13832</v>
      </c>
      <c r="U114" s="36"/>
      <c r="V114" s="36"/>
      <c r="W114" s="36"/>
      <c r="X114" s="36"/>
      <c r="Y114" s="36"/>
      <c r="Z114" s="36"/>
      <c r="AA114" s="36"/>
      <c r="AB114" s="36"/>
      <c r="AC114" s="36"/>
      <c r="AD114" s="36"/>
      <c r="AE114" s="36"/>
      <c r="AR114" s="187" t="s">
        <v>307</v>
      </c>
      <c r="AT114" s="187" t="s">
        <v>145</v>
      </c>
      <c r="AU114" s="187" t="s">
        <v>89</v>
      </c>
      <c r="AY114" s="18" t="s">
        <v>142</v>
      </c>
      <c r="BE114" s="188">
        <f t="shared" si="4"/>
        <v>0</v>
      </c>
      <c r="BF114" s="188">
        <f t="shared" si="5"/>
        <v>0</v>
      </c>
      <c r="BG114" s="188">
        <f t="shared" si="6"/>
        <v>0</v>
      </c>
      <c r="BH114" s="188">
        <f t="shared" si="7"/>
        <v>0</v>
      </c>
      <c r="BI114" s="188">
        <f t="shared" si="8"/>
        <v>0</v>
      </c>
      <c r="BJ114" s="18" t="s">
        <v>21</v>
      </c>
      <c r="BK114" s="188">
        <f t="shared" si="9"/>
        <v>0</v>
      </c>
      <c r="BL114" s="18" t="s">
        <v>307</v>
      </c>
      <c r="BM114" s="187" t="s">
        <v>1374</v>
      </c>
    </row>
    <row r="115" spans="1:65" s="2" customFormat="1" ht="14.45" customHeight="1">
      <c r="A115" s="36"/>
      <c r="B115" s="37"/>
      <c r="C115" s="176" t="s">
        <v>195</v>
      </c>
      <c r="D115" s="176" t="s">
        <v>145</v>
      </c>
      <c r="E115" s="177" t="s">
        <v>1375</v>
      </c>
      <c r="F115" s="178" t="s">
        <v>1376</v>
      </c>
      <c r="G115" s="179" t="s">
        <v>294</v>
      </c>
      <c r="H115" s="180">
        <v>18</v>
      </c>
      <c r="I115" s="181"/>
      <c r="J115" s="182">
        <f t="shared" si="0"/>
        <v>0</v>
      </c>
      <c r="K115" s="178" t="s">
        <v>149</v>
      </c>
      <c r="L115" s="41"/>
      <c r="M115" s="183" t="s">
        <v>35</v>
      </c>
      <c r="N115" s="184" t="s">
        <v>51</v>
      </c>
      <c r="O115" s="66"/>
      <c r="P115" s="185">
        <f t="shared" si="1"/>
        <v>0</v>
      </c>
      <c r="Q115" s="185">
        <v>3.8000000000000002E-4</v>
      </c>
      <c r="R115" s="185">
        <f t="shared" si="2"/>
        <v>6.8400000000000006E-3</v>
      </c>
      <c r="S115" s="185">
        <v>0</v>
      </c>
      <c r="T115" s="186">
        <f t="shared" si="3"/>
        <v>0</v>
      </c>
      <c r="U115" s="36"/>
      <c r="V115" s="36"/>
      <c r="W115" s="36"/>
      <c r="X115" s="36"/>
      <c r="Y115" s="36"/>
      <c r="Z115" s="36"/>
      <c r="AA115" s="36"/>
      <c r="AB115" s="36"/>
      <c r="AC115" s="36"/>
      <c r="AD115" s="36"/>
      <c r="AE115" s="36"/>
      <c r="AR115" s="187" t="s">
        <v>307</v>
      </c>
      <c r="AT115" s="187" t="s">
        <v>145</v>
      </c>
      <c r="AU115" s="187" t="s">
        <v>89</v>
      </c>
      <c r="AY115" s="18" t="s">
        <v>142</v>
      </c>
      <c r="BE115" s="188">
        <f t="shared" si="4"/>
        <v>0</v>
      </c>
      <c r="BF115" s="188">
        <f t="shared" si="5"/>
        <v>0</v>
      </c>
      <c r="BG115" s="188">
        <f t="shared" si="6"/>
        <v>0</v>
      </c>
      <c r="BH115" s="188">
        <f t="shared" si="7"/>
        <v>0</v>
      </c>
      <c r="BI115" s="188">
        <f t="shared" si="8"/>
        <v>0</v>
      </c>
      <c r="BJ115" s="18" t="s">
        <v>21</v>
      </c>
      <c r="BK115" s="188">
        <f t="shared" si="9"/>
        <v>0</v>
      </c>
      <c r="BL115" s="18" t="s">
        <v>307</v>
      </c>
      <c r="BM115" s="187" t="s">
        <v>1377</v>
      </c>
    </row>
    <row r="116" spans="1:65" s="2" customFormat="1" ht="14.45" customHeight="1">
      <c r="A116" s="36"/>
      <c r="B116" s="37"/>
      <c r="C116" s="176" t="s">
        <v>201</v>
      </c>
      <c r="D116" s="176" t="s">
        <v>145</v>
      </c>
      <c r="E116" s="177" t="s">
        <v>1378</v>
      </c>
      <c r="F116" s="178" t="s">
        <v>1379</v>
      </c>
      <c r="G116" s="179" t="s">
        <v>294</v>
      </c>
      <c r="H116" s="180">
        <v>46</v>
      </c>
      <c r="I116" s="181"/>
      <c r="J116" s="182">
        <f t="shared" si="0"/>
        <v>0</v>
      </c>
      <c r="K116" s="178" t="s">
        <v>149</v>
      </c>
      <c r="L116" s="41"/>
      <c r="M116" s="183" t="s">
        <v>35</v>
      </c>
      <c r="N116" s="184" t="s">
        <v>51</v>
      </c>
      <c r="O116" s="66"/>
      <c r="P116" s="185">
        <f t="shared" si="1"/>
        <v>0</v>
      </c>
      <c r="Q116" s="185">
        <v>4.6999999999999999E-4</v>
      </c>
      <c r="R116" s="185">
        <f t="shared" si="2"/>
        <v>2.162E-2</v>
      </c>
      <c r="S116" s="185">
        <v>0</v>
      </c>
      <c r="T116" s="186">
        <f t="shared" si="3"/>
        <v>0</v>
      </c>
      <c r="U116" s="36"/>
      <c r="V116" s="36"/>
      <c r="W116" s="36"/>
      <c r="X116" s="36"/>
      <c r="Y116" s="36"/>
      <c r="Z116" s="36"/>
      <c r="AA116" s="36"/>
      <c r="AB116" s="36"/>
      <c r="AC116" s="36"/>
      <c r="AD116" s="36"/>
      <c r="AE116" s="36"/>
      <c r="AR116" s="187" t="s">
        <v>307</v>
      </c>
      <c r="AT116" s="187" t="s">
        <v>145</v>
      </c>
      <c r="AU116" s="187" t="s">
        <v>89</v>
      </c>
      <c r="AY116" s="18" t="s">
        <v>142</v>
      </c>
      <c r="BE116" s="188">
        <f t="shared" si="4"/>
        <v>0</v>
      </c>
      <c r="BF116" s="188">
        <f t="shared" si="5"/>
        <v>0</v>
      </c>
      <c r="BG116" s="188">
        <f t="shared" si="6"/>
        <v>0</v>
      </c>
      <c r="BH116" s="188">
        <f t="shared" si="7"/>
        <v>0</v>
      </c>
      <c r="BI116" s="188">
        <f t="shared" si="8"/>
        <v>0</v>
      </c>
      <c r="BJ116" s="18" t="s">
        <v>21</v>
      </c>
      <c r="BK116" s="188">
        <f t="shared" si="9"/>
        <v>0</v>
      </c>
      <c r="BL116" s="18" t="s">
        <v>307</v>
      </c>
      <c r="BM116" s="187" t="s">
        <v>1380</v>
      </c>
    </row>
    <row r="117" spans="1:65" s="2" customFormat="1" ht="14.45" customHeight="1">
      <c r="A117" s="36"/>
      <c r="B117" s="37"/>
      <c r="C117" s="176" t="s">
        <v>8</v>
      </c>
      <c r="D117" s="176" t="s">
        <v>145</v>
      </c>
      <c r="E117" s="177" t="s">
        <v>1381</v>
      </c>
      <c r="F117" s="178" t="s">
        <v>1382</v>
      </c>
      <c r="G117" s="179" t="s">
        <v>294</v>
      </c>
      <c r="H117" s="180">
        <v>93</v>
      </c>
      <c r="I117" s="181"/>
      <c r="J117" s="182">
        <f t="shared" si="0"/>
        <v>0</v>
      </c>
      <c r="K117" s="178" t="s">
        <v>149</v>
      </c>
      <c r="L117" s="41"/>
      <c r="M117" s="183" t="s">
        <v>35</v>
      </c>
      <c r="N117" s="184" t="s">
        <v>51</v>
      </c>
      <c r="O117" s="66"/>
      <c r="P117" s="185">
        <f t="shared" si="1"/>
        <v>0</v>
      </c>
      <c r="Q117" s="185">
        <v>5.8E-4</v>
      </c>
      <c r="R117" s="185">
        <f t="shared" si="2"/>
        <v>5.3940000000000002E-2</v>
      </c>
      <c r="S117" s="185">
        <v>0</v>
      </c>
      <c r="T117" s="186">
        <f t="shared" si="3"/>
        <v>0</v>
      </c>
      <c r="U117" s="36"/>
      <c r="V117" s="36"/>
      <c r="W117" s="36"/>
      <c r="X117" s="36"/>
      <c r="Y117" s="36"/>
      <c r="Z117" s="36"/>
      <c r="AA117" s="36"/>
      <c r="AB117" s="36"/>
      <c r="AC117" s="36"/>
      <c r="AD117" s="36"/>
      <c r="AE117" s="36"/>
      <c r="AR117" s="187" t="s">
        <v>307</v>
      </c>
      <c r="AT117" s="187" t="s">
        <v>145</v>
      </c>
      <c r="AU117" s="187" t="s">
        <v>89</v>
      </c>
      <c r="AY117" s="18" t="s">
        <v>142</v>
      </c>
      <c r="BE117" s="188">
        <f t="shared" si="4"/>
        <v>0</v>
      </c>
      <c r="BF117" s="188">
        <f t="shared" si="5"/>
        <v>0</v>
      </c>
      <c r="BG117" s="188">
        <f t="shared" si="6"/>
        <v>0</v>
      </c>
      <c r="BH117" s="188">
        <f t="shared" si="7"/>
        <v>0</v>
      </c>
      <c r="BI117" s="188">
        <f t="shared" si="8"/>
        <v>0</v>
      </c>
      <c r="BJ117" s="18" t="s">
        <v>21</v>
      </c>
      <c r="BK117" s="188">
        <f t="shared" si="9"/>
        <v>0</v>
      </c>
      <c r="BL117" s="18" t="s">
        <v>307</v>
      </c>
      <c r="BM117" s="187" t="s">
        <v>1383</v>
      </c>
    </row>
    <row r="118" spans="1:65" s="2" customFormat="1" ht="14.45" customHeight="1">
      <c r="A118" s="36"/>
      <c r="B118" s="37"/>
      <c r="C118" s="176" t="s">
        <v>307</v>
      </c>
      <c r="D118" s="176" t="s">
        <v>145</v>
      </c>
      <c r="E118" s="177" t="s">
        <v>1384</v>
      </c>
      <c r="F118" s="178" t="s">
        <v>1385</v>
      </c>
      <c r="G118" s="179" t="s">
        <v>294</v>
      </c>
      <c r="H118" s="180">
        <v>6</v>
      </c>
      <c r="I118" s="181"/>
      <c r="J118" s="182">
        <f t="shared" si="0"/>
        <v>0</v>
      </c>
      <c r="K118" s="178" t="s">
        <v>149</v>
      </c>
      <c r="L118" s="41"/>
      <c r="M118" s="183" t="s">
        <v>35</v>
      </c>
      <c r="N118" s="184" t="s">
        <v>51</v>
      </c>
      <c r="O118" s="66"/>
      <c r="P118" s="185">
        <f t="shared" si="1"/>
        <v>0</v>
      </c>
      <c r="Q118" s="185">
        <v>7.2000000000000005E-4</v>
      </c>
      <c r="R118" s="185">
        <f t="shared" si="2"/>
        <v>4.3200000000000001E-3</v>
      </c>
      <c r="S118" s="185">
        <v>0</v>
      </c>
      <c r="T118" s="186">
        <f t="shared" si="3"/>
        <v>0</v>
      </c>
      <c r="U118" s="36"/>
      <c r="V118" s="36"/>
      <c r="W118" s="36"/>
      <c r="X118" s="36"/>
      <c r="Y118" s="36"/>
      <c r="Z118" s="36"/>
      <c r="AA118" s="36"/>
      <c r="AB118" s="36"/>
      <c r="AC118" s="36"/>
      <c r="AD118" s="36"/>
      <c r="AE118" s="36"/>
      <c r="AR118" s="187" t="s">
        <v>307</v>
      </c>
      <c r="AT118" s="187" t="s">
        <v>145</v>
      </c>
      <c r="AU118" s="187" t="s">
        <v>89</v>
      </c>
      <c r="AY118" s="18" t="s">
        <v>142</v>
      </c>
      <c r="BE118" s="188">
        <f t="shared" si="4"/>
        <v>0</v>
      </c>
      <c r="BF118" s="188">
        <f t="shared" si="5"/>
        <v>0</v>
      </c>
      <c r="BG118" s="188">
        <f t="shared" si="6"/>
        <v>0</v>
      </c>
      <c r="BH118" s="188">
        <f t="shared" si="7"/>
        <v>0</v>
      </c>
      <c r="BI118" s="188">
        <f t="shared" si="8"/>
        <v>0</v>
      </c>
      <c r="BJ118" s="18" t="s">
        <v>21</v>
      </c>
      <c r="BK118" s="188">
        <f t="shared" si="9"/>
        <v>0</v>
      </c>
      <c r="BL118" s="18" t="s">
        <v>307</v>
      </c>
      <c r="BM118" s="187" t="s">
        <v>1386</v>
      </c>
    </row>
    <row r="119" spans="1:65" s="2" customFormat="1" ht="14.45" customHeight="1">
      <c r="A119" s="36"/>
      <c r="B119" s="37"/>
      <c r="C119" s="176" t="s">
        <v>312</v>
      </c>
      <c r="D119" s="176" t="s">
        <v>145</v>
      </c>
      <c r="E119" s="177" t="s">
        <v>1387</v>
      </c>
      <c r="F119" s="178" t="s">
        <v>1388</v>
      </c>
      <c r="G119" s="179" t="s">
        <v>294</v>
      </c>
      <c r="H119" s="180">
        <v>31</v>
      </c>
      <c r="I119" s="181"/>
      <c r="J119" s="182">
        <f t="shared" si="0"/>
        <v>0</v>
      </c>
      <c r="K119" s="178" t="s">
        <v>149</v>
      </c>
      <c r="L119" s="41"/>
      <c r="M119" s="183" t="s">
        <v>35</v>
      </c>
      <c r="N119" s="184" t="s">
        <v>51</v>
      </c>
      <c r="O119" s="66"/>
      <c r="P119" s="185">
        <f t="shared" si="1"/>
        <v>0</v>
      </c>
      <c r="Q119" s="185">
        <v>1.2899999999999999E-3</v>
      </c>
      <c r="R119" s="185">
        <f t="shared" si="2"/>
        <v>3.9989999999999998E-2</v>
      </c>
      <c r="S119" s="185">
        <v>0</v>
      </c>
      <c r="T119" s="186">
        <f t="shared" si="3"/>
        <v>0</v>
      </c>
      <c r="U119" s="36"/>
      <c r="V119" s="36"/>
      <c r="W119" s="36"/>
      <c r="X119" s="36"/>
      <c r="Y119" s="36"/>
      <c r="Z119" s="36"/>
      <c r="AA119" s="36"/>
      <c r="AB119" s="36"/>
      <c r="AC119" s="36"/>
      <c r="AD119" s="36"/>
      <c r="AE119" s="36"/>
      <c r="AR119" s="187" t="s">
        <v>307</v>
      </c>
      <c r="AT119" s="187" t="s">
        <v>145</v>
      </c>
      <c r="AU119" s="187" t="s">
        <v>89</v>
      </c>
      <c r="AY119" s="18" t="s">
        <v>142</v>
      </c>
      <c r="BE119" s="188">
        <f t="shared" si="4"/>
        <v>0</v>
      </c>
      <c r="BF119" s="188">
        <f t="shared" si="5"/>
        <v>0</v>
      </c>
      <c r="BG119" s="188">
        <f t="shared" si="6"/>
        <v>0</v>
      </c>
      <c r="BH119" s="188">
        <f t="shared" si="7"/>
        <v>0</v>
      </c>
      <c r="BI119" s="188">
        <f t="shared" si="8"/>
        <v>0</v>
      </c>
      <c r="BJ119" s="18" t="s">
        <v>21</v>
      </c>
      <c r="BK119" s="188">
        <f t="shared" si="9"/>
        <v>0</v>
      </c>
      <c r="BL119" s="18" t="s">
        <v>307</v>
      </c>
      <c r="BM119" s="187" t="s">
        <v>1389</v>
      </c>
    </row>
    <row r="120" spans="1:65" s="2" customFormat="1" ht="14.45" customHeight="1">
      <c r="A120" s="36"/>
      <c r="B120" s="37"/>
      <c r="C120" s="176" t="s">
        <v>318</v>
      </c>
      <c r="D120" s="176" t="s">
        <v>145</v>
      </c>
      <c r="E120" s="177" t="s">
        <v>1390</v>
      </c>
      <c r="F120" s="178" t="s">
        <v>1391</v>
      </c>
      <c r="G120" s="179" t="s">
        <v>294</v>
      </c>
      <c r="H120" s="180">
        <v>10</v>
      </c>
      <c r="I120" s="181"/>
      <c r="J120" s="182">
        <f t="shared" si="0"/>
        <v>0</v>
      </c>
      <c r="K120" s="178" t="s">
        <v>149</v>
      </c>
      <c r="L120" s="41"/>
      <c r="M120" s="183" t="s">
        <v>35</v>
      </c>
      <c r="N120" s="184" t="s">
        <v>51</v>
      </c>
      <c r="O120" s="66"/>
      <c r="P120" s="185">
        <f t="shared" si="1"/>
        <v>0</v>
      </c>
      <c r="Q120" s="185">
        <v>1.6100000000000001E-3</v>
      </c>
      <c r="R120" s="185">
        <f t="shared" si="2"/>
        <v>1.61E-2</v>
      </c>
      <c r="S120" s="185">
        <v>0</v>
      </c>
      <c r="T120" s="186">
        <f t="shared" si="3"/>
        <v>0</v>
      </c>
      <c r="U120" s="36"/>
      <c r="V120" s="36"/>
      <c r="W120" s="36"/>
      <c r="X120" s="36"/>
      <c r="Y120" s="36"/>
      <c r="Z120" s="36"/>
      <c r="AA120" s="36"/>
      <c r="AB120" s="36"/>
      <c r="AC120" s="36"/>
      <c r="AD120" s="36"/>
      <c r="AE120" s="36"/>
      <c r="AR120" s="187" t="s">
        <v>307</v>
      </c>
      <c r="AT120" s="187" t="s">
        <v>145</v>
      </c>
      <c r="AU120" s="187" t="s">
        <v>89</v>
      </c>
      <c r="AY120" s="18" t="s">
        <v>142</v>
      </c>
      <c r="BE120" s="188">
        <f t="shared" si="4"/>
        <v>0</v>
      </c>
      <c r="BF120" s="188">
        <f t="shared" si="5"/>
        <v>0</v>
      </c>
      <c r="BG120" s="188">
        <f t="shared" si="6"/>
        <v>0</v>
      </c>
      <c r="BH120" s="188">
        <f t="shared" si="7"/>
        <v>0</v>
      </c>
      <c r="BI120" s="188">
        <f t="shared" si="8"/>
        <v>0</v>
      </c>
      <c r="BJ120" s="18" t="s">
        <v>21</v>
      </c>
      <c r="BK120" s="188">
        <f t="shared" si="9"/>
        <v>0</v>
      </c>
      <c r="BL120" s="18" t="s">
        <v>307</v>
      </c>
      <c r="BM120" s="187" t="s">
        <v>1392</v>
      </c>
    </row>
    <row r="121" spans="1:65" s="2" customFormat="1" ht="14.45" customHeight="1">
      <c r="A121" s="36"/>
      <c r="B121" s="37"/>
      <c r="C121" s="176" t="s">
        <v>322</v>
      </c>
      <c r="D121" s="176" t="s">
        <v>145</v>
      </c>
      <c r="E121" s="177" t="s">
        <v>1393</v>
      </c>
      <c r="F121" s="178" t="s">
        <v>1394</v>
      </c>
      <c r="G121" s="179" t="s">
        <v>177</v>
      </c>
      <c r="H121" s="180">
        <v>6</v>
      </c>
      <c r="I121" s="181"/>
      <c r="J121" s="182">
        <f t="shared" si="0"/>
        <v>0</v>
      </c>
      <c r="K121" s="178" t="s">
        <v>149</v>
      </c>
      <c r="L121" s="41"/>
      <c r="M121" s="183" t="s">
        <v>35</v>
      </c>
      <c r="N121" s="184" t="s">
        <v>51</v>
      </c>
      <c r="O121" s="66"/>
      <c r="P121" s="185">
        <f t="shared" si="1"/>
        <v>0</v>
      </c>
      <c r="Q121" s="185">
        <v>1.0000000000000001E-5</v>
      </c>
      <c r="R121" s="185">
        <f t="shared" si="2"/>
        <v>6.0000000000000008E-5</v>
      </c>
      <c r="S121" s="185">
        <v>0</v>
      </c>
      <c r="T121" s="186">
        <f t="shared" si="3"/>
        <v>0</v>
      </c>
      <c r="U121" s="36"/>
      <c r="V121" s="36"/>
      <c r="W121" s="36"/>
      <c r="X121" s="36"/>
      <c r="Y121" s="36"/>
      <c r="Z121" s="36"/>
      <c r="AA121" s="36"/>
      <c r="AB121" s="36"/>
      <c r="AC121" s="36"/>
      <c r="AD121" s="36"/>
      <c r="AE121" s="36"/>
      <c r="AR121" s="187" t="s">
        <v>307</v>
      </c>
      <c r="AT121" s="187" t="s">
        <v>145</v>
      </c>
      <c r="AU121" s="187" t="s">
        <v>89</v>
      </c>
      <c r="AY121" s="18" t="s">
        <v>142</v>
      </c>
      <c r="BE121" s="188">
        <f t="shared" si="4"/>
        <v>0</v>
      </c>
      <c r="BF121" s="188">
        <f t="shared" si="5"/>
        <v>0</v>
      </c>
      <c r="BG121" s="188">
        <f t="shared" si="6"/>
        <v>0</v>
      </c>
      <c r="BH121" s="188">
        <f t="shared" si="7"/>
        <v>0</v>
      </c>
      <c r="BI121" s="188">
        <f t="shared" si="8"/>
        <v>0</v>
      </c>
      <c r="BJ121" s="18" t="s">
        <v>21</v>
      </c>
      <c r="BK121" s="188">
        <f t="shared" si="9"/>
        <v>0</v>
      </c>
      <c r="BL121" s="18" t="s">
        <v>307</v>
      </c>
      <c r="BM121" s="187" t="s">
        <v>1395</v>
      </c>
    </row>
    <row r="122" spans="1:65" s="2" customFormat="1" ht="14.45" customHeight="1">
      <c r="A122" s="36"/>
      <c r="B122" s="37"/>
      <c r="C122" s="176" t="s">
        <v>326</v>
      </c>
      <c r="D122" s="176" t="s">
        <v>145</v>
      </c>
      <c r="E122" s="177" t="s">
        <v>1396</v>
      </c>
      <c r="F122" s="178" t="s">
        <v>1397</v>
      </c>
      <c r="G122" s="179" t="s">
        <v>177</v>
      </c>
      <c r="H122" s="180">
        <v>8</v>
      </c>
      <c r="I122" s="181"/>
      <c r="J122" s="182">
        <f t="shared" si="0"/>
        <v>0</v>
      </c>
      <c r="K122" s="178" t="s">
        <v>149</v>
      </c>
      <c r="L122" s="41"/>
      <c r="M122" s="183" t="s">
        <v>35</v>
      </c>
      <c r="N122" s="184" t="s">
        <v>51</v>
      </c>
      <c r="O122" s="66"/>
      <c r="P122" s="185">
        <f t="shared" si="1"/>
        <v>0</v>
      </c>
      <c r="Q122" s="185">
        <v>1.0000000000000001E-5</v>
      </c>
      <c r="R122" s="185">
        <f t="shared" si="2"/>
        <v>8.0000000000000007E-5</v>
      </c>
      <c r="S122" s="185">
        <v>0</v>
      </c>
      <c r="T122" s="186">
        <f t="shared" si="3"/>
        <v>0</v>
      </c>
      <c r="U122" s="36"/>
      <c r="V122" s="36"/>
      <c r="W122" s="36"/>
      <c r="X122" s="36"/>
      <c r="Y122" s="36"/>
      <c r="Z122" s="36"/>
      <c r="AA122" s="36"/>
      <c r="AB122" s="36"/>
      <c r="AC122" s="36"/>
      <c r="AD122" s="36"/>
      <c r="AE122" s="36"/>
      <c r="AR122" s="187" t="s">
        <v>307</v>
      </c>
      <c r="AT122" s="187" t="s">
        <v>145</v>
      </c>
      <c r="AU122" s="187" t="s">
        <v>89</v>
      </c>
      <c r="AY122" s="18" t="s">
        <v>142</v>
      </c>
      <c r="BE122" s="188">
        <f t="shared" si="4"/>
        <v>0</v>
      </c>
      <c r="BF122" s="188">
        <f t="shared" si="5"/>
        <v>0</v>
      </c>
      <c r="BG122" s="188">
        <f t="shared" si="6"/>
        <v>0</v>
      </c>
      <c r="BH122" s="188">
        <f t="shared" si="7"/>
        <v>0</v>
      </c>
      <c r="BI122" s="188">
        <f t="shared" si="8"/>
        <v>0</v>
      </c>
      <c r="BJ122" s="18" t="s">
        <v>21</v>
      </c>
      <c r="BK122" s="188">
        <f t="shared" si="9"/>
        <v>0</v>
      </c>
      <c r="BL122" s="18" t="s">
        <v>307</v>
      </c>
      <c r="BM122" s="187" t="s">
        <v>1398</v>
      </c>
    </row>
    <row r="123" spans="1:65" s="2" customFormat="1" ht="14.45" customHeight="1">
      <c r="A123" s="36"/>
      <c r="B123" s="37"/>
      <c r="C123" s="176" t="s">
        <v>7</v>
      </c>
      <c r="D123" s="176" t="s">
        <v>145</v>
      </c>
      <c r="E123" s="177" t="s">
        <v>1396</v>
      </c>
      <c r="F123" s="178" t="s">
        <v>1397</v>
      </c>
      <c r="G123" s="179" t="s">
        <v>177</v>
      </c>
      <c r="H123" s="180">
        <v>54</v>
      </c>
      <c r="I123" s="181"/>
      <c r="J123" s="182">
        <f t="shared" si="0"/>
        <v>0</v>
      </c>
      <c r="K123" s="178" t="s">
        <v>149</v>
      </c>
      <c r="L123" s="41"/>
      <c r="M123" s="183" t="s">
        <v>35</v>
      </c>
      <c r="N123" s="184" t="s">
        <v>51</v>
      </c>
      <c r="O123" s="66"/>
      <c r="P123" s="185">
        <f t="shared" si="1"/>
        <v>0</v>
      </c>
      <c r="Q123" s="185">
        <v>1.0000000000000001E-5</v>
      </c>
      <c r="R123" s="185">
        <f t="shared" si="2"/>
        <v>5.4000000000000001E-4</v>
      </c>
      <c r="S123" s="185">
        <v>0</v>
      </c>
      <c r="T123" s="186">
        <f t="shared" si="3"/>
        <v>0</v>
      </c>
      <c r="U123" s="36"/>
      <c r="V123" s="36"/>
      <c r="W123" s="36"/>
      <c r="X123" s="36"/>
      <c r="Y123" s="36"/>
      <c r="Z123" s="36"/>
      <c r="AA123" s="36"/>
      <c r="AB123" s="36"/>
      <c r="AC123" s="36"/>
      <c r="AD123" s="36"/>
      <c r="AE123" s="36"/>
      <c r="AR123" s="187" t="s">
        <v>307</v>
      </c>
      <c r="AT123" s="187" t="s">
        <v>145</v>
      </c>
      <c r="AU123" s="187" t="s">
        <v>89</v>
      </c>
      <c r="AY123" s="18" t="s">
        <v>142</v>
      </c>
      <c r="BE123" s="188">
        <f t="shared" si="4"/>
        <v>0</v>
      </c>
      <c r="BF123" s="188">
        <f t="shared" si="5"/>
        <v>0</v>
      </c>
      <c r="BG123" s="188">
        <f t="shared" si="6"/>
        <v>0</v>
      </c>
      <c r="BH123" s="188">
        <f t="shared" si="7"/>
        <v>0</v>
      </c>
      <c r="BI123" s="188">
        <f t="shared" si="8"/>
        <v>0</v>
      </c>
      <c r="BJ123" s="18" t="s">
        <v>21</v>
      </c>
      <c r="BK123" s="188">
        <f t="shared" si="9"/>
        <v>0</v>
      </c>
      <c r="BL123" s="18" t="s">
        <v>307</v>
      </c>
      <c r="BM123" s="187" t="s">
        <v>1399</v>
      </c>
    </row>
    <row r="124" spans="1:65" s="2" customFormat="1" ht="14.45" customHeight="1">
      <c r="A124" s="36"/>
      <c r="B124" s="37"/>
      <c r="C124" s="176" t="s">
        <v>335</v>
      </c>
      <c r="D124" s="176" t="s">
        <v>145</v>
      </c>
      <c r="E124" s="177" t="s">
        <v>1400</v>
      </c>
      <c r="F124" s="178" t="s">
        <v>1401</v>
      </c>
      <c r="G124" s="179" t="s">
        <v>177</v>
      </c>
      <c r="H124" s="180">
        <v>4</v>
      </c>
      <c r="I124" s="181"/>
      <c r="J124" s="182">
        <f t="shared" si="0"/>
        <v>0</v>
      </c>
      <c r="K124" s="178" t="s">
        <v>149</v>
      </c>
      <c r="L124" s="41"/>
      <c r="M124" s="183" t="s">
        <v>35</v>
      </c>
      <c r="N124" s="184" t="s">
        <v>51</v>
      </c>
      <c r="O124" s="66"/>
      <c r="P124" s="185">
        <f t="shared" si="1"/>
        <v>0</v>
      </c>
      <c r="Q124" s="185">
        <v>2.0000000000000002E-5</v>
      </c>
      <c r="R124" s="185">
        <f t="shared" si="2"/>
        <v>8.0000000000000007E-5</v>
      </c>
      <c r="S124" s="185">
        <v>0</v>
      </c>
      <c r="T124" s="186">
        <f t="shared" si="3"/>
        <v>0</v>
      </c>
      <c r="U124" s="36"/>
      <c r="V124" s="36"/>
      <c r="W124" s="36"/>
      <c r="X124" s="36"/>
      <c r="Y124" s="36"/>
      <c r="Z124" s="36"/>
      <c r="AA124" s="36"/>
      <c r="AB124" s="36"/>
      <c r="AC124" s="36"/>
      <c r="AD124" s="36"/>
      <c r="AE124" s="36"/>
      <c r="AR124" s="187" t="s">
        <v>307</v>
      </c>
      <c r="AT124" s="187" t="s">
        <v>145</v>
      </c>
      <c r="AU124" s="187" t="s">
        <v>89</v>
      </c>
      <c r="AY124" s="18" t="s">
        <v>142</v>
      </c>
      <c r="BE124" s="188">
        <f t="shared" si="4"/>
        <v>0</v>
      </c>
      <c r="BF124" s="188">
        <f t="shared" si="5"/>
        <v>0</v>
      </c>
      <c r="BG124" s="188">
        <f t="shared" si="6"/>
        <v>0</v>
      </c>
      <c r="BH124" s="188">
        <f t="shared" si="7"/>
        <v>0</v>
      </c>
      <c r="BI124" s="188">
        <f t="shared" si="8"/>
        <v>0</v>
      </c>
      <c r="BJ124" s="18" t="s">
        <v>21</v>
      </c>
      <c r="BK124" s="188">
        <f t="shared" si="9"/>
        <v>0</v>
      </c>
      <c r="BL124" s="18" t="s">
        <v>307</v>
      </c>
      <c r="BM124" s="187" t="s">
        <v>1402</v>
      </c>
    </row>
    <row r="125" spans="1:65" s="2" customFormat="1" ht="14.45" customHeight="1">
      <c r="A125" s="36"/>
      <c r="B125" s="37"/>
      <c r="C125" s="176" t="s">
        <v>341</v>
      </c>
      <c r="D125" s="176" t="s">
        <v>145</v>
      </c>
      <c r="E125" s="177" t="s">
        <v>1400</v>
      </c>
      <c r="F125" s="178" t="s">
        <v>1401</v>
      </c>
      <c r="G125" s="179" t="s">
        <v>177</v>
      </c>
      <c r="H125" s="180">
        <v>4</v>
      </c>
      <c r="I125" s="181"/>
      <c r="J125" s="182">
        <f t="shared" si="0"/>
        <v>0</v>
      </c>
      <c r="K125" s="178" t="s">
        <v>149</v>
      </c>
      <c r="L125" s="41"/>
      <c r="M125" s="183" t="s">
        <v>35</v>
      </c>
      <c r="N125" s="184" t="s">
        <v>51</v>
      </c>
      <c r="O125" s="66"/>
      <c r="P125" s="185">
        <f t="shared" si="1"/>
        <v>0</v>
      </c>
      <c r="Q125" s="185">
        <v>2.0000000000000002E-5</v>
      </c>
      <c r="R125" s="185">
        <f t="shared" si="2"/>
        <v>8.0000000000000007E-5</v>
      </c>
      <c r="S125" s="185">
        <v>0</v>
      </c>
      <c r="T125" s="186">
        <f t="shared" si="3"/>
        <v>0</v>
      </c>
      <c r="U125" s="36"/>
      <c r="V125" s="36"/>
      <c r="W125" s="36"/>
      <c r="X125" s="36"/>
      <c r="Y125" s="36"/>
      <c r="Z125" s="36"/>
      <c r="AA125" s="36"/>
      <c r="AB125" s="36"/>
      <c r="AC125" s="36"/>
      <c r="AD125" s="36"/>
      <c r="AE125" s="36"/>
      <c r="AR125" s="187" t="s">
        <v>307</v>
      </c>
      <c r="AT125" s="187" t="s">
        <v>145</v>
      </c>
      <c r="AU125" s="187" t="s">
        <v>89</v>
      </c>
      <c r="AY125" s="18" t="s">
        <v>142</v>
      </c>
      <c r="BE125" s="188">
        <f t="shared" si="4"/>
        <v>0</v>
      </c>
      <c r="BF125" s="188">
        <f t="shared" si="5"/>
        <v>0</v>
      </c>
      <c r="BG125" s="188">
        <f t="shared" si="6"/>
        <v>0</v>
      </c>
      <c r="BH125" s="188">
        <f t="shared" si="7"/>
        <v>0</v>
      </c>
      <c r="BI125" s="188">
        <f t="shared" si="8"/>
        <v>0</v>
      </c>
      <c r="BJ125" s="18" t="s">
        <v>21</v>
      </c>
      <c r="BK125" s="188">
        <f t="shared" si="9"/>
        <v>0</v>
      </c>
      <c r="BL125" s="18" t="s">
        <v>307</v>
      </c>
      <c r="BM125" s="187" t="s">
        <v>1403</v>
      </c>
    </row>
    <row r="126" spans="1:65" s="2" customFormat="1" ht="14.45" customHeight="1">
      <c r="A126" s="36"/>
      <c r="B126" s="37"/>
      <c r="C126" s="176" t="s">
        <v>346</v>
      </c>
      <c r="D126" s="176" t="s">
        <v>145</v>
      </c>
      <c r="E126" s="177" t="s">
        <v>1404</v>
      </c>
      <c r="F126" s="178" t="s">
        <v>1405</v>
      </c>
      <c r="G126" s="179" t="s">
        <v>294</v>
      </c>
      <c r="H126" s="180">
        <v>204</v>
      </c>
      <c r="I126" s="181"/>
      <c r="J126" s="182">
        <f t="shared" si="0"/>
        <v>0</v>
      </c>
      <c r="K126" s="178" t="s">
        <v>149</v>
      </c>
      <c r="L126" s="41"/>
      <c r="M126" s="183" t="s">
        <v>35</v>
      </c>
      <c r="N126" s="184" t="s">
        <v>51</v>
      </c>
      <c r="O126" s="66"/>
      <c r="P126" s="185">
        <f t="shared" si="1"/>
        <v>0</v>
      </c>
      <c r="Q126" s="185">
        <v>0</v>
      </c>
      <c r="R126" s="185">
        <f t="shared" si="2"/>
        <v>0</v>
      </c>
      <c r="S126" s="185">
        <v>0</v>
      </c>
      <c r="T126" s="186">
        <f t="shared" si="3"/>
        <v>0</v>
      </c>
      <c r="U126" s="36"/>
      <c r="V126" s="36"/>
      <c r="W126" s="36"/>
      <c r="X126" s="36"/>
      <c r="Y126" s="36"/>
      <c r="Z126" s="36"/>
      <c r="AA126" s="36"/>
      <c r="AB126" s="36"/>
      <c r="AC126" s="36"/>
      <c r="AD126" s="36"/>
      <c r="AE126" s="36"/>
      <c r="AR126" s="187" t="s">
        <v>307</v>
      </c>
      <c r="AT126" s="187" t="s">
        <v>145</v>
      </c>
      <c r="AU126" s="187" t="s">
        <v>89</v>
      </c>
      <c r="AY126" s="18" t="s">
        <v>142</v>
      </c>
      <c r="BE126" s="188">
        <f t="shared" si="4"/>
        <v>0</v>
      </c>
      <c r="BF126" s="188">
        <f t="shared" si="5"/>
        <v>0</v>
      </c>
      <c r="BG126" s="188">
        <f t="shared" si="6"/>
        <v>0</v>
      </c>
      <c r="BH126" s="188">
        <f t="shared" si="7"/>
        <v>0</v>
      </c>
      <c r="BI126" s="188">
        <f t="shared" si="8"/>
        <v>0</v>
      </c>
      <c r="BJ126" s="18" t="s">
        <v>21</v>
      </c>
      <c r="BK126" s="188">
        <f t="shared" si="9"/>
        <v>0</v>
      </c>
      <c r="BL126" s="18" t="s">
        <v>307</v>
      </c>
      <c r="BM126" s="187" t="s">
        <v>1406</v>
      </c>
    </row>
    <row r="127" spans="1:65" s="2" customFormat="1" ht="24.2" customHeight="1">
      <c r="A127" s="36"/>
      <c r="B127" s="37"/>
      <c r="C127" s="176" t="s">
        <v>351</v>
      </c>
      <c r="D127" s="176" t="s">
        <v>145</v>
      </c>
      <c r="E127" s="177" t="s">
        <v>1407</v>
      </c>
      <c r="F127" s="178" t="s">
        <v>1408</v>
      </c>
      <c r="G127" s="179" t="s">
        <v>294</v>
      </c>
      <c r="H127" s="180">
        <v>88</v>
      </c>
      <c r="I127" s="181"/>
      <c r="J127" s="182">
        <f t="shared" si="0"/>
        <v>0</v>
      </c>
      <c r="K127" s="178" t="s">
        <v>149</v>
      </c>
      <c r="L127" s="41"/>
      <c r="M127" s="183" t="s">
        <v>35</v>
      </c>
      <c r="N127" s="184" t="s">
        <v>51</v>
      </c>
      <c r="O127" s="66"/>
      <c r="P127" s="185">
        <f t="shared" si="1"/>
        <v>0</v>
      </c>
      <c r="Q127" s="185">
        <v>6.9999999999999994E-5</v>
      </c>
      <c r="R127" s="185">
        <f t="shared" si="2"/>
        <v>6.1599999999999997E-3</v>
      </c>
      <c r="S127" s="185">
        <v>0</v>
      </c>
      <c r="T127" s="186">
        <f t="shared" si="3"/>
        <v>0</v>
      </c>
      <c r="U127" s="36"/>
      <c r="V127" s="36"/>
      <c r="W127" s="36"/>
      <c r="X127" s="36"/>
      <c r="Y127" s="36"/>
      <c r="Z127" s="36"/>
      <c r="AA127" s="36"/>
      <c r="AB127" s="36"/>
      <c r="AC127" s="36"/>
      <c r="AD127" s="36"/>
      <c r="AE127" s="36"/>
      <c r="AR127" s="187" t="s">
        <v>307</v>
      </c>
      <c r="AT127" s="187" t="s">
        <v>145</v>
      </c>
      <c r="AU127" s="187" t="s">
        <v>89</v>
      </c>
      <c r="AY127" s="18" t="s">
        <v>142</v>
      </c>
      <c r="BE127" s="188">
        <f t="shared" si="4"/>
        <v>0</v>
      </c>
      <c r="BF127" s="188">
        <f t="shared" si="5"/>
        <v>0</v>
      </c>
      <c r="BG127" s="188">
        <f t="shared" si="6"/>
        <v>0</v>
      </c>
      <c r="BH127" s="188">
        <f t="shared" si="7"/>
        <v>0</v>
      </c>
      <c r="BI127" s="188">
        <f t="shared" si="8"/>
        <v>0</v>
      </c>
      <c r="BJ127" s="18" t="s">
        <v>21</v>
      </c>
      <c r="BK127" s="188">
        <f t="shared" si="9"/>
        <v>0</v>
      </c>
      <c r="BL127" s="18" t="s">
        <v>307</v>
      </c>
      <c r="BM127" s="187" t="s">
        <v>1409</v>
      </c>
    </row>
    <row r="128" spans="1:65" s="2" customFormat="1" ht="29.25">
      <c r="A128" s="36"/>
      <c r="B128" s="37"/>
      <c r="C128" s="38"/>
      <c r="D128" s="196" t="s">
        <v>238</v>
      </c>
      <c r="E128" s="38"/>
      <c r="F128" s="217" t="s">
        <v>1410</v>
      </c>
      <c r="G128" s="38"/>
      <c r="H128" s="38"/>
      <c r="I128" s="218"/>
      <c r="J128" s="38"/>
      <c r="K128" s="38"/>
      <c r="L128" s="41"/>
      <c r="M128" s="219"/>
      <c r="N128" s="220"/>
      <c r="O128" s="66"/>
      <c r="P128" s="66"/>
      <c r="Q128" s="66"/>
      <c r="R128" s="66"/>
      <c r="S128" s="66"/>
      <c r="T128" s="67"/>
      <c r="U128" s="36"/>
      <c r="V128" s="36"/>
      <c r="W128" s="36"/>
      <c r="X128" s="36"/>
      <c r="Y128" s="36"/>
      <c r="Z128" s="36"/>
      <c r="AA128" s="36"/>
      <c r="AB128" s="36"/>
      <c r="AC128" s="36"/>
      <c r="AD128" s="36"/>
      <c r="AE128" s="36"/>
      <c r="AT128" s="18" t="s">
        <v>238</v>
      </c>
      <c r="AU128" s="18" t="s">
        <v>89</v>
      </c>
    </row>
    <row r="129" spans="1:65" s="2" customFormat="1" ht="24.2" customHeight="1">
      <c r="A129" s="36"/>
      <c r="B129" s="37"/>
      <c r="C129" s="176" t="s">
        <v>356</v>
      </c>
      <c r="D129" s="176" t="s">
        <v>145</v>
      </c>
      <c r="E129" s="177" t="s">
        <v>1411</v>
      </c>
      <c r="F129" s="178" t="s">
        <v>1412</v>
      </c>
      <c r="G129" s="179" t="s">
        <v>294</v>
      </c>
      <c r="H129" s="180">
        <v>75</v>
      </c>
      <c r="I129" s="181"/>
      <c r="J129" s="182">
        <f>ROUND(I129*H129,2)</f>
        <v>0</v>
      </c>
      <c r="K129" s="178" t="s">
        <v>149</v>
      </c>
      <c r="L129" s="41"/>
      <c r="M129" s="183" t="s">
        <v>35</v>
      </c>
      <c r="N129" s="184" t="s">
        <v>51</v>
      </c>
      <c r="O129" s="66"/>
      <c r="P129" s="185">
        <f>O129*H129</f>
        <v>0</v>
      </c>
      <c r="Q129" s="185">
        <v>2.0000000000000001E-4</v>
      </c>
      <c r="R129" s="185">
        <f>Q129*H129</f>
        <v>1.5000000000000001E-2</v>
      </c>
      <c r="S129" s="185">
        <v>0</v>
      </c>
      <c r="T129" s="186">
        <f>S129*H129</f>
        <v>0</v>
      </c>
      <c r="U129" s="36"/>
      <c r="V129" s="36"/>
      <c r="W129" s="36"/>
      <c r="X129" s="36"/>
      <c r="Y129" s="36"/>
      <c r="Z129" s="36"/>
      <c r="AA129" s="36"/>
      <c r="AB129" s="36"/>
      <c r="AC129" s="36"/>
      <c r="AD129" s="36"/>
      <c r="AE129" s="36"/>
      <c r="AR129" s="187" t="s">
        <v>307</v>
      </c>
      <c r="AT129" s="187" t="s">
        <v>145</v>
      </c>
      <c r="AU129" s="187" t="s">
        <v>89</v>
      </c>
      <c r="AY129" s="18" t="s">
        <v>142</v>
      </c>
      <c r="BE129" s="188">
        <f>IF(N129="základní",J129,0)</f>
        <v>0</v>
      </c>
      <c r="BF129" s="188">
        <f>IF(N129="snížená",J129,0)</f>
        <v>0</v>
      </c>
      <c r="BG129" s="188">
        <f>IF(N129="zákl. přenesená",J129,0)</f>
        <v>0</v>
      </c>
      <c r="BH129" s="188">
        <f>IF(N129="sníž. přenesená",J129,0)</f>
        <v>0</v>
      </c>
      <c r="BI129" s="188">
        <f>IF(N129="nulová",J129,0)</f>
        <v>0</v>
      </c>
      <c r="BJ129" s="18" t="s">
        <v>21</v>
      </c>
      <c r="BK129" s="188">
        <f>ROUND(I129*H129,2)</f>
        <v>0</v>
      </c>
      <c r="BL129" s="18" t="s">
        <v>307</v>
      </c>
      <c r="BM129" s="187" t="s">
        <v>1413</v>
      </c>
    </row>
    <row r="130" spans="1:65" s="2" customFormat="1" ht="29.25">
      <c r="A130" s="36"/>
      <c r="B130" s="37"/>
      <c r="C130" s="38"/>
      <c r="D130" s="196" t="s">
        <v>238</v>
      </c>
      <c r="E130" s="38"/>
      <c r="F130" s="217" t="s">
        <v>1410</v>
      </c>
      <c r="G130" s="38"/>
      <c r="H130" s="38"/>
      <c r="I130" s="218"/>
      <c r="J130" s="38"/>
      <c r="K130" s="38"/>
      <c r="L130" s="41"/>
      <c r="M130" s="219"/>
      <c r="N130" s="220"/>
      <c r="O130" s="66"/>
      <c r="P130" s="66"/>
      <c r="Q130" s="66"/>
      <c r="R130" s="66"/>
      <c r="S130" s="66"/>
      <c r="T130" s="67"/>
      <c r="U130" s="36"/>
      <c r="V130" s="36"/>
      <c r="W130" s="36"/>
      <c r="X130" s="36"/>
      <c r="Y130" s="36"/>
      <c r="Z130" s="36"/>
      <c r="AA130" s="36"/>
      <c r="AB130" s="36"/>
      <c r="AC130" s="36"/>
      <c r="AD130" s="36"/>
      <c r="AE130" s="36"/>
      <c r="AT130" s="18" t="s">
        <v>238</v>
      </c>
      <c r="AU130" s="18" t="s">
        <v>89</v>
      </c>
    </row>
    <row r="131" spans="1:65" s="2" customFormat="1" ht="24.2" customHeight="1">
      <c r="A131" s="36"/>
      <c r="B131" s="37"/>
      <c r="C131" s="176" t="s">
        <v>361</v>
      </c>
      <c r="D131" s="176" t="s">
        <v>145</v>
      </c>
      <c r="E131" s="177" t="s">
        <v>1414</v>
      </c>
      <c r="F131" s="178" t="s">
        <v>1415</v>
      </c>
      <c r="G131" s="179" t="s">
        <v>294</v>
      </c>
      <c r="H131" s="180">
        <v>41</v>
      </c>
      <c r="I131" s="181"/>
      <c r="J131" s="182">
        <f>ROUND(I131*H131,2)</f>
        <v>0</v>
      </c>
      <c r="K131" s="178" t="s">
        <v>149</v>
      </c>
      <c r="L131" s="41"/>
      <c r="M131" s="183" t="s">
        <v>35</v>
      </c>
      <c r="N131" s="184" t="s">
        <v>51</v>
      </c>
      <c r="O131" s="66"/>
      <c r="P131" s="185">
        <f>O131*H131</f>
        <v>0</v>
      </c>
      <c r="Q131" s="185">
        <v>2.4000000000000001E-4</v>
      </c>
      <c r="R131" s="185">
        <f>Q131*H131</f>
        <v>9.8399999999999998E-3</v>
      </c>
      <c r="S131" s="185">
        <v>0</v>
      </c>
      <c r="T131" s="186">
        <f>S131*H131</f>
        <v>0</v>
      </c>
      <c r="U131" s="36"/>
      <c r="V131" s="36"/>
      <c r="W131" s="36"/>
      <c r="X131" s="36"/>
      <c r="Y131" s="36"/>
      <c r="Z131" s="36"/>
      <c r="AA131" s="36"/>
      <c r="AB131" s="36"/>
      <c r="AC131" s="36"/>
      <c r="AD131" s="36"/>
      <c r="AE131" s="36"/>
      <c r="AR131" s="187" t="s">
        <v>307</v>
      </c>
      <c r="AT131" s="187" t="s">
        <v>145</v>
      </c>
      <c r="AU131" s="187" t="s">
        <v>89</v>
      </c>
      <c r="AY131" s="18" t="s">
        <v>142</v>
      </c>
      <c r="BE131" s="188">
        <f>IF(N131="základní",J131,0)</f>
        <v>0</v>
      </c>
      <c r="BF131" s="188">
        <f>IF(N131="snížená",J131,0)</f>
        <v>0</v>
      </c>
      <c r="BG131" s="188">
        <f>IF(N131="zákl. přenesená",J131,0)</f>
        <v>0</v>
      </c>
      <c r="BH131" s="188">
        <f>IF(N131="sníž. přenesená",J131,0)</f>
        <v>0</v>
      </c>
      <c r="BI131" s="188">
        <f>IF(N131="nulová",J131,0)</f>
        <v>0</v>
      </c>
      <c r="BJ131" s="18" t="s">
        <v>21</v>
      </c>
      <c r="BK131" s="188">
        <f>ROUND(I131*H131,2)</f>
        <v>0</v>
      </c>
      <c r="BL131" s="18" t="s">
        <v>307</v>
      </c>
      <c r="BM131" s="187" t="s">
        <v>1416</v>
      </c>
    </row>
    <row r="132" spans="1:65" s="2" customFormat="1" ht="29.25">
      <c r="A132" s="36"/>
      <c r="B132" s="37"/>
      <c r="C132" s="38"/>
      <c r="D132" s="196" t="s">
        <v>238</v>
      </c>
      <c r="E132" s="38"/>
      <c r="F132" s="217" t="s">
        <v>1410</v>
      </c>
      <c r="G132" s="38"/>
      <c r="H132" s="38"/>
      <c r="I132" s="218"/>
      <c r="J132" s="38"/>
      <c r="K132" s="38"/>
      <c r="L132" s="41"/>
      <c r="M132" s="219"/>
      <c r="N132" s="220"/>
      <c r="O132" s="66"/>
      <c r="P132" s="66"/>
      <c r="Q132" s="66"/>
      <c r="R132" s="66"/>
      <c r="S132" s="66"/>
      <c r="T132" s="67"/>
      <c r="U132" s="36"/>
      <c r="V132" s="36"/>
      <c r="W132" s="36"/>
      <c r="X132" s="36"/>
      <c r="Y132" s="36"/>
      <c r="Z132" s="36"/>
      <c r="AA132" s="36"/>
      <c r="AB132" s="36"/>
      <c r="AC132" s="36"/>
      <c r="AD132" s="36"/>
      <c r="AE132" s="36"/>
      <c r="AT132" s="18" t="s">
        <v>238</v>
      </c>
      <c r="AU132" s="18" t="s">
        <v>89</v>
      </c>
    </row>
    <row r="133" spans="1:65" s="2" customFormat="1" ht="24.2" customHeight="1">
      <c r="A133" s="36"/>
      <c r="B133" s="37"/>
      <c r="C133" s="176" t="s">
        <v>365</v>
      </c>
      <c r="D133" s="176" t="s">
        <v>145</v>
      </c>
      <c r="E133" s="177" t="s">
        <v>1417</v>
      </c>
      <c r="F133" s="178" t="s">
        <v>1418</v>
      </c>
      <c r="G133" s="179" t="s">
        <v>236</v>
      </c>
      <c r="H133" s="180">
        <v>0.23400000000000001</v>
      </c>
      <c r="I133" s="181"/>
      <c r="J133" s="182">
        <f>ROUND(I133*H133,2)</f>
        <v>0</v>
      </c>
      <c r="K133" s="178" t="s">
        <v>149</v>
      </c>
      <c r="L133" s="41"/>
      <c r="M133" s="183" t="s">
        <v>35</v>
      </c>
      <c r="N133" s="184" t="s">
        <v>51</v>
      </c>
      <c r="O133" s="66"/>
      <c r="P133" s="185">
        <f>O133*H133</f>
        <v>0</v>
      </c>
      <c r="Q133" s="185">
        <v>0</v>
      </c>
      <c r="R133" s="185">
        <f>Q133*H133</f>
        <v>0</v>
      </c>
      <c r="S133" s="185">
        <v>0</v>
      </c>
      <c r="T133" s="186">
        <f>S133*H133</f>
        <v>0</v>
      </c>
      <c r="U133" s="36"/>
      <c r="V133" s="36"/>
      <c r="W133" s="36"/>
      <c r="X133" s="36"/>
      <c r="Y133" s="36"/>
      <c r="Z133" s="36"/>
      <c r="AA133" s="36"/>
      <c r="AB133" s="36"/>
      <c r="AC133" s="36"/>
      <c r="AD133" s="36"/>
      <c r="AE133" s="36"/>
      <c r="AR133" s="187" t="s">
        <v>307</v>
      </c>
      <c r="AT133" s="187" t="s">
        <v>145</v>
      </c>
      <c r="AU133" s="187" t="s">
        <v>89</v>
      </c>
      <c r="AY133" s="18" t="s">
        <v>142</v>
      </c>
      <c r="BE133" s="188">
        <f>IF(N133="základní",J133,0)</f>
        <v>0</v>
      </c>
      <c r="BF133" s="188">
        <f>IF(N133="snížená",J133,0)</f>
        <v>0</v>
      </c>
      <c r="BG133" s="188">
        <f>IF(N133="zákl. přenesená",J133,0)</f>
        <v>0</v>
      </c>
      <c r="BH133" s="188">
        <f>IF(N133="sníž. přenesená",J133,0)</f>
        <v>0</v>
      </c>
      <c r="BI133" s="188">
        <f>IF(N133="nulová",J133,0)</f>
        <v>0</v>
      </c>
      <c r="BJ133" s="18" t="s">
        <v>21</v>
      </c>
      <c r="BK133" s="188">
        <f>ROUND(I133*H133,2)</f>
        <v>0</v>
      </c>
      <c r="BL133" s="18" t="s">
        <v>307</v>
      </c>
      <c r="BM133" s="187" t="s">
        <v>1419</v>
      </c>
    </row>
    <row r="134" spans="1:65" s="2" customFormat="1" ht="24.2" customHeight="1">
      <c r="A134" s="36"/>
      <c r="B134" s="37"/>
      <c r="C134" s="176" t="s">
        <v>370</v>
      </c>
      <c r="D134" s="176" t="s">
        <v>145</v>
      </c>
      <c r="E134" s="177" t="s">
        <v>1420</v>
      </c>
      <c r="F134" s="178" t="s">
        <v>1421</v>
      </c>
      <c r="G134" s="179" t="s">
        <v>236</v>
      </c>
      <c r="H134" s="180">
        <v>0.17699999999999999</v>
      </c>
      <c r="I134" s="181"/>
      <c r="J134" s="182">
        <f>ROUND(I134*H134,2)</f>
        <v>0</v>
      </c>
      <c r="K134" s="178" t="s">
        <v>149</v>
      </c>
      <c r="L134" s="41"/>
      <c r="M134" s="183" t="s">
        <v>35</v>
      </c>
      <c r="N134" s="184" t="s">
        <v>51</v>
      </c>
      <c r="O134" s="66"/>
      <c r="P134" s="185">
        <f>O134*H134</f>
        <v>0</v>
      </c>
      <c r="Q134" s="185">
        <v>0</v>
      </c>
      <c r="R134" s="185">
        <f>Q134*H134</f>
        <v>0</v>
      </c>
      <c r="S134" s="185">
        <v>0</v>
      </c>
      <c r="T134" s="186">
        <f>S134*H134</f>
        <v>0</v>
      </c>
      <c r="U134" s="36"/>
      <c r="V134" s="36"/>
      <c r="W134" s="36"/>
      <c r="X134" s="36"/>
      <c r="Y134" s="36"/>
      <c r="Z134" s="36"/>
      <c r="AA134" s="36"/>
      <c r="AB134" s="36"/>
      <c r="AC134" s="36"/>
      <c r="AD134" s="36"/>
      <c r="AE134" s="36"/>
      <c r="AR134" s="187" t="s">
        <v>307</v>
      </c>
      <c r="AT134" s="187" t="s">
        <v>145</v>
      </c>
      <c r="AU134" s="187" t="s">
        <v>89</v>
      </c>
      <c r="AY134" s="18" t="s">
        <v>142</v>
      </c>
      <c r="BE134" s="188">
        <f>IF(N134="základní",J134,0)</f>
        <v>0</v>
      </c>
      <c r="BF134" s="188">
        <f>IF(N134="snížená",J134,0)</f>
        <v>0</v>
      </c>
      <c r="BG134" s="188">
        <f>IF(N134="zákl. přenesená",J134,0)</f>
        <v>0</v>
      </c>
      <c r="BH134" s="188">
        <f>IF(N134="sníž. přenesená",J134,0)</f>
        <v>0</v>
      </c>
      <c r="BI134" s="188">
        <f>IF(N134="nulová",J134,0)</f>
        <v>0</v>
      </c>
      <c r="BJ134" s="18" t="s">
        <v>21</v>
      </c>
      <c r="BK134" s="188">
        <f>ROUND(I134*H134,2)</f>
        <v>0</v>
      </c>
      <c r="BL134" s="18" t="s">
        <v>307</v>
      </c>
      <c r="BM134" s="187" t="s">
        <v>1422</v>
      </c>
    </row>
    <row r="135" spans="1:65" s="2" customFormat="1" ht="78">
      <c r="A135" s="36"/>
      <c r="B135" s="37"/>
      <c r="C135" s="38"/>
      <c r="D135" s="196" t="s">
        <v>238</v>
      </c>
      <c r="E135" s="38"/>
      <c r="F135" s="217" t="s">
        <v>562</v>
      </c>
      <c r="G135" s="38"/>
      <c r="H135" s="38"/>
      <c r="I135" s="218"/>
      <c r="J135" s="38"/>
      <c r="K135" s="38"/>
      <c r="L135" s="41"/>
      <c r="M135" s="219"/>
      <c r="N135" s="220"/>
      <c r="O135" s="66"/>
      <c r="P135" s="66"/>
      <c r="Q135" s="66"/>
      <c r="R135" s="66"/>
      <c r="S135" s="66"/>
      <c r="T135" s="67"/>
      <c r="U135" s="36"/>
      <c r="V135" s="36"/>
      <c r="W135" s="36"/>
      <c r="X135" s="36"/>
      <c r="Y135" s="36"/>
      <c r="Z135" s="36"/>
      <c r="AA135" s="36"/>
      <c r="AB135" s="36"/>
      <c r="AC135" s="36"/>
      <c r="AD135" s="36"/>
      <c r="AE135" s="36"/>
      <c r="AT135" s="18" t="s">
        <v>238</v>
      </c>
      <c r="AU135" s="18" t="s">
        <v>89</v>
      </c>
    </row>
    <row r="136" spans="1:65" s="12" customFormat="1" ht="22.9" customHeight="1">
      <c r="B136" s="160"/>
      <c r="C136" s="161"/>
      <c r="D136" s="162" t="s">
        <v>79</v>
      </c>
      <c r="E136" s="174" t="s">
        <v>1423</v>
      </c>
      <c r="F136" s="174" t="s">
        <v>1424</v>
      </c>
      <c r="G136" s="161"/>
      <c r="H136" s="161"/>
      <c r="I136" s="164"/>
      <c r="J136" s="175">
        <f>BK136</f>
        <v>0</v>
      </c>
      <c r="K136" s="161"/>
      <c r="L136" s="166"/>
      <c r="M136" s="167"/>
      <c r="N136" s="168"/>
      <c r="O136" s="168"/>
      <c r="P136" s="169">
        <f>SUM(P137:P151)</f>
        <v>0</v>
      </c>
      <c r="Q136" s="168"/>
      <c r="R136" s="169">
        <f>SUM(R137:R151)</f>
        <v>3.4169999999999999E-2</v>
      </c>
      <c r="S136" s="168"/>
      <c r="T136" s="170">
        <f>SUM(T137:T151)</f>
        <v>0</v>
      </c>
      <c r="AR136" s="171" t="s">
        <v>89</v>
      </c>
      <c r="AT136" s="172" t="s">
        <v>79</v>
      </c>
      <c r="AU136" s="172" t="s">
        <v>21</v>
      </c>
      <c r="AY136" s="171" t="s">
        <v>142</v>
      </c>
      <c r="BK136" s="173">
        <f>SUM(BK137:BK151)</f>
        <v>0</v>
      </c>
    </row>
    <row r="137" spans="1:65" s="2" customFormat="1" ht="14.45" customHeight="1">
      <c r="A137" s="36"/>
      <c r="B137" s="37"/>
      <c r="C137" s="176" t="s">
        <v>376</v>
      </c>
      <c r="D137" s="176" t="s">
        <v>145</v>
      </c>
      <c r="E137" s="177" t="s">
        <v>1425</v>
      </c>
      <c r="F137" s="178" t="s">
        <v>1426</v>
      </c>
      <c r="G137" s="179" t="s">
        <v>177</v>
      </c>
      <c r="H137" s="180">
        <v>6</v>
      </c>
      <c r="I137" s="181"/>
      <c r="J137" s="182">
        <f>ROUND(I137*H137,2)</f>
        <v>0</v>
      </c>
      <c r="K137" s="178" t="s">
        <v>149</v>
      </c>
      <c r="L137" s="41"/>
      <c r="M137" s="183" t="s">
        <v>35</v>
      </c>
      <c r="N137" s="184" t="s">
        <v>51</v>
      </c>
      <c r="O137" s="66"/>
      <c r="P137" s="185">
        <f>O137*H137</f>
        <v>0</v>
      </c>
      <c r="Q137" s="185">
        <v>4.6999999999999999E-4</v>
      </c>
      <c r="R137" s="185">
        <f>Q137*H137</f>
        <v>2.82E-3</v>
      </c>
      <c r="S137" s="185">
        <v>0</v>
      </c>
      <c r="T137" s="186">
        <f>S137*H137</f>
        <v>0</v>
      </c>
      <c r="U137" s="36"/>
      <c r="V137" s="36"/>
      <c r="W137" s="36"/>
      <c r="X137" s="36"/>
      <c r="Y137" s="36"/>
      <c r="Z137" s="36"/>
      <c r="AA137" s="36"/>
      <c r="AB137" s="36"/>
      <c r="AC137" s="36"/>
      <c r="AD137" s="36"/>
      <c r="AE137" s="36"/>
      <c r="AR137" s="187" t="s">
        <v>161</v>
      </c>
      <c r="AT137" s="187" t="s">
        <v>145</v>
      </c>
      <c r="AU137" s="187" t="s">
        <v>89</v>
      </c>
      <c r="AY137" s="18" t="s">
        <v>142</v>
      </c>
      <c r="BE137" s="188">
        <f>IF(N137="základní",J137,0)</f>
        <v>0</v>
      </c>
      <c r="BF137" s="188">
        <f>IF(N137="snížená",J137,0)</f>
        <v>0</v>
      </c>
      <c r="BG137" s="188">
        <f>IF(N137="zákl. přenesená",J137,0)</f>
        <v>0</v>
      </c>
      <c r="BH137" s="188">
        <f>IF(N137="sníž. přenesená",J137,0)</f>
        <v>0</v>
      </c>
      <c r="BI137" s="188">
        <f>IF(N137="nulová",J137,0)</f>
        <v>0</v>
      </c>
      <c r="BJ137" s="18" t="s">
        <v>21</v>
      </c>
      <c r="BK137" s="188">
        <f>ROUND(I137*H137,2)</f>
        <v>0</v>
      </c>
      <c r="BL137" s="18" t="s">
        <v>161</v>
      </c>
      <c r="BM137" s="187" t="s">
        <v>1427</v>
      </c>
    </row>
    <row r="138" spans="1:65" s="2" customFormat="1" ht="39">
      <c r="A138" s="36"/>
      <c r="B138" s="37"/>
      <c r="C138" s="38"/>
      <c r="D138" s="196" t="s">
        <v>238</v>
      </c>
      <c r="E138" s="38"/>
      <c r="F138" s="217" t="s">
        <v>1428</v>
      </c>
      <c r="G138" s="38"/>
      <c r="H138" s="38"/>
      <c r="I138" s="218"/>
      <c r="J138" s="38"/>
      <c r="K138" s="38"/>
      <c r="L138" s="41"/>
      <c r="M138" s="219"/>
      <c r="N138" s="220"/>
      <c r="O138" s="66"/>
      <c r="P138" s="66"/>
      <c r="Q138" s="66"/>
      <c r="R138" s="66"/>
      <c r="S138" s="66"/>
      <c r="T138" s="67"/>
      <c r="U138" s="36"/>
      <c r="V138" s="36"/>
      <c r="W138" s="36"/>
      <c r="X138" s="36"/>
      <c r="Y138" s="36"/>
      <c r="Z138" s="36"/>
      <c r="AA138" s="36"/>
      <c r="AB138" s="36"/>
      <c r="AC138" s="36"/>
      <c r="AD138" s="36"/>
      <c r="AE138" s="36"/>
      <c r="AT138" s="18" t="s">
        <v>238</v>
      </c>
      <c r="AU138" s="18" t="s">
        <v>89</v>
      </c>
    </row>
    <row r="139" spans="1:65" s="2" customFormat="1" ht="24.2" customHeight="1">
      <c r="A139" s="36"/>
      <c r="B139" s="37"/>
      <c r="C139" s="176" t="s">
        <v>381</v>
      </c>
      <c r="D139" s="176" t="s">
        <v>145</v>
      </c>
      <c r="E139" s="177" t="s">
        <v>1429</v>
      </c>
      <c r="F139" s="178" t="s">
        <v>1430</v>
      </c>
      <c r="G139" s="179" t="s">
        <v>177</v>
      </c>
      <c r="H139" s="180">
        <v>27</v>
      </c>
      <c r="I139" s="181"/>
      <c r="J139" s="182">
        <f>ROUND(I139*H139,2)</f>
        <v>0</v>
      </c>
      <c r="K139" s="178" t="s">
        <v>149</v>
      </c>
      <c r="L139" s="41"/>
      <c r="M139" s="183" t="s">
        <v>35</v>
      </c>
      <c r="N139" s="184" t="s">
        <v>51</v>
      </c>
      <c r="O139" s="66"/>
      <c r="P139" s="185">
        <f>O139*H139</f>
        <v>0</v>
      </c>
      <c r="Q139" s="185">
        <v>1.3999999999999999E-4</v>
      </c>
      <c r="R139" s="185">
        <f>Q139*H139</f>
        <v>3.7799999999999995E-3</v>
      </c>
      <c r="S139" s="185">
        <v>0</v>
      </c>
      <c r="T139" s="186">
        <f>S139*H139</f>
        <v>0</v>
      </c>
      <c r="U139" s="36"/>
      <c r="V139" s="36"/>
      <c r="W139" s="36"/>
      <c r="X139" s="36"/>
      <c r="Y139" s="36"/>
      <c r="Z139" s="36"/>
      <c r="AA139" s="36"/>
      <c r="AB139" s="36"/>
      <c r="AC139" s="36"/>
      <c r="AD139" s="36"/>
      <c r="AE139" s="36"/>
      <c r="AR139" s="187" t="s">
        <v>307</v>
      </c>
      <c r="AT139" s="187" t="s">
        <v>145</v>
      </c>
      <c r="AU139" s="187" t="s">
        <v>89</v>
      </c>
      <c r="AY139" s="18" t="s">
        <v>142</v>
      </c>
      <c r="BE139" s="188">
        <f>IF(N139="základní",J139,0)</f>
        <v>0</v>
      </c>
      <c r="BF139" s="188">
        <f>IF(N139="snížená",J139,0)</f>
        <v>0</v>
      </c>
      <c r="BG139" s="188">
        <f>IF(N139="zákl. přenesená",J139,0)</f>
        <v>0</v>
      </c>
      <c r="BH139" s="188">
        <f>IF(N139="sníž. přenesená",J139,0)</f>
        <v>0</v>
      </c>
      <c r="BI139" s="188">
        <f>IF(N139="nulová",J139,0)</f>
        <v>0</v>
      </c>
      <c r="BJ139" s="18" t="s">
        <v>21</v>
      </c>
      <c r="BK139" s="188">
        <f>ROUND(I139*H139,2)</f>
        <v>0</v>
      </c>
      <c r="BL139" s="18" t="s">
        <v>307</v>
      </c>
      <c r="BM139" s="187" t="s">
        <v>1431</v>
      </c>
    </row>
    <row r="140" spans="1:65" s="2" customFormat="1" ht="39">
      <c r="A140" s="36"/>
      <c r="B140" s="37"/>
      <c r="C140" s="38"/>
      <c r="D140" s="196" t="s">
        <v>238</v>
      </c>
      <c r="E140" s="38"/>
      <c r="F140" s="217" t="s">
        <v>1428</v>
      </c>
      <c r="G140" s="38"/>
      <c r="H140" s="38"/>
      <c r="I140" s="218"/>
      <c r="J140" s="38"/>
      <c r="K140" s="38"/>
      <c r="L140" s="41"/>
      <c r="M140" s="219"/>
      <c r="N140" s="220"/>
      <c r="O140" s="66"/>
      <c r="P140" s="66"/>
      <c r="Q140" s="66"/>
      <c r="R140" s="66"/>
      <c r="S140" s="66"/>
      <c r="T140" s="67"/>
      <c r="U140" s="36"/>
      <c r="V140" s="36"/>
      <c r="W140" s="36"/>
      <c r="X140" s="36"/>
      <c r="Y140" s="36"/>
      <c r="Z140" s="36"/>
      <c r="AA140" s="36"/>
      <c r="AB140" s="36"/>
      <c r="AC140" s="36"/>
      <c r="AD140" s="36"/>
      <c r="AE140" s="36"/>
      <c r="AT140" s="18" t="s">
        <v>238</v>
      </c>
      <c r="AU140" s="18" t="s">
        <v>89</v>
      </c>
    </row>
    <row r="141" spans="1:65" s="2" customFormat="1" ht="14.45" customHeight="1">
      <c r="A141" s="36"/>
      <c r="B141" s="37"/>
      <c r="C141" s="176" t="s">
        <v>386</v>
      </c>
      <c r="D141" s="176" t="s">
        <v>145</v>
      </c>
      <c r="E141" s="177" t="s">
        <v>1432</v>
      </c>
      <c r="F141" s="178" t="s">
        <v>1433</v>
      </c>
      <c r="G141" s="179" t="s">
        <v>177</v>
      </c>
      <c r="H141" s="180">
        <v>5</v>
      </c>
      <c r="I141" s="181"/>
      <c r="J141" s="182">
        <f>ROUND(I141*H141,2)</f>
        <v>0</v>
      </c>
      <c r="K141" s="178" t="s">
        <v>149</v>
      </c>
      <c r="L141" s="41"/>
      <c r="M141" s="183" t="s">
        <v>35</v>
      </c>
      <c r="N141" s="184" t="s">
        <v>51</v>
      </c>
      <c r="O141" s="66"/>
      <c r="P141" s="185">
        <f>O141*H141</f>
        <v>0</v>
      </c>
      <c r="Q141" s="185">
        <v>1.3999999999999999E-4</v>
      </c>
      <c r="R141" s="185">
        <f>Q141*H141</f>
        <v>6.9999999999999988E-4</v>
      </c>
      <c r="S141" s="185">
        <v>0</v>
      </c>
      <c r="T141" s="186">
        <f>S141*H141</f>
        <v>0</v>
      </c>
      <c r="U141" s="36"/>
      <c r="V141" s="36"/>
      <c r="W141" s="36"/>
      <c r="X141" s="36"/>
      <c r="Y141" s="36"/>
      <c r="Z141" s="36"/>
      <c r="AA141" s="36"/>
      <c r="AB141" s="36"/>
      <c r="AC141" s="36"/>
      <c r="AD141" s="36"/>
      <c r="AE141" s="36"/>
      <c r="AR141" s="187" t="s">
        <v>307</v>
      </c>
      <c r="AT141" s="187" t="s">
        <v>145</v>
      </c>
      <c r="AU141" s="187" t="s">
        <v>89</v>
      </c>
      <c r="AY141" s="18" t="s">
        <v>142</v>
      </c>
      <c r="BE141" s="188">
        <f>IF(N141="základní",J141,0)</f>
        <v>0</v>
      </c>
      <c r="BF141" s="188">
        <f>IF(N141="snížená",J141,0)</f>
        <v>0</v>
      </c>
      <c r="BG141" s="188">
        <f>IF(N141="zákl. přenesená",J141,0)</f>
        <v>0</v>
      </c>
      <c r="BH141" s="188">
        <f>IF(N141="sníž. přenesená",J141,0)</f>
        <v>0</v>
      </c>
      <c r="BI141" s="188">
        <f>IF(N141="nulová",J141,0)</f>
        <v>0</v>
      </c>
      <c r="BJ141" s="18" t="s">
        <v>21</v>
      </c>
      <c r="BK141" s="188">
        <f>ROUND(I141*H141,2)</f>
        <v>0</v>
      </c>
      <c r="BL141" s="18" t="s">
        <v>307</v>
      </c>
      <c r="BM141" s="187" t="s">
        <v>1434</v>
      </c>
    </row>
    <row r="142" spans="1:65" s="2" customFormat="1" ht="39">
      <c r="A142" s="36"/>
      <c r="B142" s="37"/>
      <c r="C142" s="38"/>
      <c r="D142" s="196" t="s">
        <v>238</v>
      </c>
      <c r="E142" s="38"/>
      <c r="F142" s="217" t="s">
        <v>1428</v>
      </c>
      <c r="G142" s="38"/>
      <c r="H142" s="38"/>
      <c r="I142" s="218"/>
      <c r="J142" s="38"/>
      <c r="K142" s="38"/>
      <c r="L142" s="41"/>
      <c r="M142" s="219"/>
      <c r="N142" s="220"/>
      <c r="O142" s="66"/>
      <c r="P142" s="66"/>
      <c r="Q142" s="66"/>
      <c r="R142" s="66"/>
      <c r="S142" s="66"/>
      <c r="T142" s="67"/>
      <c r="U142" s="36"/>
      <c r="V142" s="36"/>
      <c r="W142" s="36"/>
      <c r="X142" s="36"/>
      <c r="Y142" s="36"/>
      <c r="Z142" s="36"/>
      <c r="AA142" s="36"/>
      <c r="AB142" s="36"/>
      <c r="AC142" s="36"/>
      <c r="AD142" s="36"/>
      <c r="AE142" s="36"/>
      <c r="AT142" s="18" t="s">
        <v>238</v>
      </c>
      <c r="AU142" s="18" t="s">
        <v>89</v>
      </c>
    </row>
    <row r="143" spans="1:65" s="2" customFormat="1" ht="14.45" customHeight="1">
      <c r="A143" s="36"/>
      <c r="B143" s="37"/>
      <c r="C143" s="176" t="s">
        <v>391</v>
      </c>
      <c r="D143" s="176" t="s">
        <v>145</v>
      </c>
      <c r="E143" s="177" t="s">
        <v>1435</v>
      </c>
      <c r="F143" s="178" t="s">
        <v>1436</v>
      </c>
      <c r="G143" s="179" t="s">
        <v>177</v>
      </c>
      <c r="H143" s="180">
        <v>1</v>
      </c>
      <c r="I143" s="181"/>
      <c r="J143" s="182">
        <f t="shared" ref="J143:J150" si="10">ROUND(I143*H143,2)</f>
        <v>0</v>
      </c>
      <c r="K143" s="178" t="s">
        <v>149</v>
      </c>
      <c r="L143" s="41"/>
      <c r="M143" s="183" t="s">
        <v>35</v>
      </c>
      <c r="N143" s="184" t="s">
        <v>51</v>
      </c>
      <c r="O143" s="66"/>
      <c r="P143" s="185">
        <f t="shared" ref="P143:P150" si="11">O143*H143</f>
        <v>0</v>
      </c>
      <c r="Q143" s="185">
        <v>5.1999999999999995E-4</v>
      </c>
      <c r="R143" s="185">
        <f t="shared" ref="R143:R150" si="12">Q143*H143</f>
        <v>5.1999999999999995E-4</v>
      </c>
      <c r="S143" s="185">
        <v>0</v>
      </c>
      <c r="T143" s="186">
        <f t="shared" ref="T143:T150" si="13">S143*H143</f>
        <v>0</v>
      </c>
      <c r="U143" s="36"/>
      <c r="V143" s="36"/>
      <c r="W143" s="36"/>
      <c r="X143" s="36"/>
      <c r="Y143" s="36"/>
      <c r="Z143" s="36"/>
      <c r="AA143" s="36"/>
      <c r="AB143" s="36"/>
      <c r="AC143" s="36"/>
      <c r="AD143" s="36"/>
      <c r="AE143" s="36"/>
      <c r="AR143" s="187" t="s">
        <v>307</v>
      </c>
      <c r="AT143" s="187" t="s">
        <v>145</v>
      </c>
      <c r="AU143" s="187" t="s">
        <v>89</v>
      </c>
      <c r="AY143" s="18" t="s">
        <v>142</v>
      </c>
      <c r="BE143" s="188">
        <f t="shared" ref="BE143:BE150" si="14">IF(N143="základní",J143,0)</f>
        <v>0</v>
      </c>
      <c r="BF143" s="188">
        <f t="shared" ref="BF143:BF150" si="15">IF(N143="snížená",J143,0)</f>
        <v>0</v>
      </c>
      <c r="BG143" s="188">
        <f t="shared" ref="BG143:BG150" si="16">IF(N143="zákl. přenesená",J143,0)</f>
        <v>0</v>
      </c>
      <c r="BH143" s="188">
        <f t="shared" ref="BH143:BH150" si="17">IF(N143="sníž. přenesená",J143,0)</f>
        <v>0</v>
      </c>
      <c r="BI143" s="188">
        <f t="shared" ref="BI143:BI150" si="18">IF(N143="nulová",J143,0)</f>
        <v>0</v>
      </c>
      <c r="BJ143" s="18" t="s">
        <v>21</v>
      </c>
      <c r="BK143" s="188">
        <f t="shared" ref="BK143:BK150" si="19">ROUND(I143*H143,2)</f>
        <v>0</v>
      </c>
      <c r="BL143" s="18" t="s">
        <v>307</v>
      </c>
      <c r="BM143" s="187" t="s">
        <v>1437</v>
      </c>
    </row>
    <row r="144" spans="1:65" s="2" customFormat="1" ht="14.45" customHeight="1">
      <c r="A144" s="36"/>
      <c r="B144" s="37"/>
      <c r="C144" s="176" t="s">
        <v>397</v>
      </c>
      <c r="D144" s="176" t="s">
        <v>145</v>
      </c>
      <c r="E144" s="177" t="s">
        <v>1438</v>
      </c>
      <c r="F144" s="178" t="s">
        <v>1439</v>
      </c>
      <c r="G144" s="179" t="s">
        <v>177</v>
      </c>
      <c r="H144" s="180">
        <v>27</v>
      </c>
      <c r="I144" s="181"/>
      <c r="J144" s="182">
        <f t="shared" si="10"/>
        <v>0</v>
      </c>
      <c r="K144" s="178" t="s">
        <v>149</v>
      </c>
      <c r="L144" s="41"/>
      <c r="M144" s="183" t="s">
        <v>35</v>
      </c>
      <c r="N144" s="184" t="s">
        <v>51</v>
      </c>
      <c r="O144" s="66"/>
      <c r="P144" s="185">
        <f t="shared" si="11"/>
        <v>0</v>
      </c>
      <c r="Q144" s="185">
        <v>6.9999999999999999E-4</v>
      </c>
      <c r="R144" s="185">
        <f t="shared" si="12"/>
        <v>1.89E-2</v>
      </c>
      <c r="S144" s="185">
        <v>0</v>
      </c>
      <c r="T144" s="186">
        <f t="shared" si="13"/>
        <v>0</v>
      </c>
      <c r="U144" s="36"/>
      <c r="V144" s="36"/>
      <c r="W144" s="36"/>
      <c r="X144" s="36"/>
      <c r="Y144" s="36"/>
      <c r="Z144" s="36"/>
      <c r="AA144" s="36"/>
      <c r="AB144" s="36"/>
      <c r="AC144" s="36"/>
      <c r="AD144" s="36"/>
      <c r="AE144" s="36"/>
      <c r="AR144" s="187" t="s">
        <v>307</v>
      </c>
      <c r="AT144" s="187" t="s">
        <v>145</v>
      </c>
      <c r="AU144" s="187" t="s">
        <v>89</v>
      </c>
      <c r="AY144" s="18" t="s">
        <v>142</v>
      </c>
      <c r="BE144" s="188">
        <f t="shared" si="14"/>
        <v>0</v>
      </c>
      <c r="BF144" s="188">
        <f t="shared" si="15"/>
        <v>0</v>
      </c>
      <c r="BG144" s="188">
        <f t="shared" si="16"/>
        <v>0</v>
      </c>
      <c r="BH144" s="188">
        <f t="shared" si="17"/>
        <v>0</v>
      </c>
      <c r="BI144" s="188">
        <f t="shared" si="18"/>
        <v>0</v>
      </c>
      <c r="BJ144" s="18" t="s">
        <v>21</v>
      </c>
      <c r="BK144" s="188">
        <f t="shared" si="19"/>
        <v>0</v>
      </c>
      <c r="BL144" s="18" t="s">
        <v>307</v>
      </c>
      <c r="BM144" s="187" t="s">
        <v>1440</v>
      </c>
    </row>
    <row r="145" spans="1:65" s="2" customFormat="1" ht="14.45" customHeight="1">
      <c r="A145" s="36"/>
      <c r="B145" s="37"/>
      <c r="C145" s="176" t="s">
        <v>402</v>
      </c>
      <c r="D145" s="176" t="s">
        <v>145</v>
      </c>
      <c r="E145" s="177" t="s">
        <v>1441</v>
      </c>
      <c r="F145" s="178" t="s">
        <v>1442</v>
      </c>
      <c r="G145" s="179" t="s">
        <v>177</v>
      </c>
      <c r="H145" s="180">
        <v>3</v>
      </c>
      <c r="I145" s="181"/>
      <c r="J145" s="182">
        <f t="shared" si="10"/>
        <v>0</v>
      </c>
      <c r="K145" s="178" t="s">
        <v>149</v>
      </c>
      <c r="L145" s="41"/>
      <c r="M145" s="183" t="s">
        <v>35</v>
      </c>
      <c r="N145" s="184" t="s">
        <v>51</v>
      </c>
      <c r="O145" s="66"/>
      <c r="P145" s="185">
        <f t="shared" si="11"/>
        <v>0</v>
      </c>
      <c r="Q145" s="185">
        <v>2.1000000000000001E-4</v>
      </c>
      <c r="R145" s="185">
        <f t="shared" si="12"/>
        <v>6.3000000000000003E-4</v>
      </c>
      <c r="S145" s="185">
        <v>0</v>
      </c>
      <c r="T145" s="186">
        <f t="shared" si="13"/>
        <v>0</v>
      </c>
      <c r="U145" s="36"/>
      <c r="V145" s="36"/>
      <c r="W145" s="36"/>
      <c r="X145" s="36"/>
      <c r="Y145" s="36"/>
      <c r="Z145" s="36"/>
      <c r="AA145" s="36"/>
      <c r="AB145" s="36"/>
      <c r="AC145" s="36"/>
      <c r="AD145" s="36"/>
      <c r="AE145" s="36"/>
      <c r="AR145" s="187" t="s">
        <v>307</v>
      </c>
      <c r="AT145" s="187" t="s">
        <v>145</v>
      </c>
      <c r="AU145" s="187" t="s">
        <v>89</v>
      </c>
      <c r="AY145" s="18" t="s">
        <v>142</v>
      </c>
      <c r="BE145" s="188">
        <f t="shared" si="14"/>
        <v>0</v>
      </c>
      <c r="BF145" s="188">
        <f t="shared" si="15"/>
        <v>0</v>
      </c>
      <c r="BG145" s="188">
        <f t="shared" si="16"/>
        <v>0</v>
      </c>
      <c r="BH145" s="188">
        <f t="shared" si="17"/>
        <v>0</v>
      </c>
      <c r="BI145" s="188">
        <f t="shared" si="18"/>
        <v>0</v>
      </c>
      <c r="BJ145" s="18" t="s">
        <v>21</v>
      </c>
      <c r="BK145" s="188">
        <f t="shared" si="19"/>
        <v>0</v>
      </c>
      <c r="BL145" s="18" t="s">
        <v>307</v>
      </c>
      <c r="BM145" s="187" t="s">
        <v>1443</v>
      </c>
    </row>
    <row r="146" spans="1:65" s="2" customFormat="1" ht="14.45" customHeight="1">
      <c r="A146" s="36"/>
      <c r="B146" s="37"/>
      <c r="C146" s="176" t="s">
        <v>408</v>
      </c>
      <c r="D146" s="176" t="s">
        <v>145</v>
      </c>
      <c r="E146" s="177" t="s">
        <v>1444</v>
      </c>
      <c r="F146" s="178" t="s">
        <v>1445</v>
      </c>
      <c r="G146" s="179" t="s">
        <v>177</v>
      </c>
      <c r="H146" s="180">
        <v>2</v>
      </c>
      <c r="I146" s="181"/>
      <c r="J146" s="182">
        <f t="shared" si="10"/>
        <v>0</v>
      </c>
      <c r="K146" s="178" t="s">
        <v>149</v>
      </c>
      <c r="L146" s="41"/>
      <c r="M146" s="183" t="s">
        <v>35</v>
      </c>
      <c r="N146" s="184" t="s">
        <v>51</v>
      </c>
      <c r="O146" s="66"/>
      <c r="P146" s="185">
        <f t="shared" si="11"/>
        <v>0</v>
      </c>
      <c r="Q146" s="185">
        <v>3.4000000000000002E-4</v>
      </c>
      <c r="R146" s="185">
        <f t="shared" si="12"/>
        <v>6.8000000000000005E-4</v>
      </c>
      <c r="S146" s="185">
        <v>0</v>
      </c>
      <c r="T146" s="186">
        <f t="shared" si="13"/>
        <v>0</v>
      </c>
      <c r="U146" s="36"/>
      <c r="V146" s="36"/>
      <c r="W146" s="36"/>
      <c r="X146" s="36"/>
      <c r="Y146" s="36"/>
      <c r="Z146" s="36"/>
      <c r="AA146" s="36"/>
      <c r="AB146" s="36"/>
      <c r="AC146" s="36"/>
      <c r="AD146" s="36"/>
      <c r="AE146" s="36"/>
      <c r="AR146" s="187" t="s">
        <v>307</v>
      </c>
      <c r="AT146" s="187" t="s">
        <v>145</v>
      </c>
      <c r="AU146" s="187" t="s">
        <v>89</v>
      </c>
      <c r="AY146" s="18" t="s">
        <v>142</v>
      </c>
      <c r="BE146" s="188">
        <f t="shared" si="14"/>
        <v>0</v>
      </c>
      <c r="BF146" s="188">
        <f t="shared" si="15"/>
        <v>0</v>
      </c>
      <c r="BG146" s="188">
        <f t="shared" si="16"/>
        <v>0</v>
      </c>
      <c r="BH146" s="188">
        <f t="shared" si="17"/>
        <v>0</v>
      </c>
      <c r="BI146" s="188">
        <f t="shared" si="18"/>
        <v>0</v>
      </c>
      <c r="BJ146" s="18" t="s">
        <v>21</v>
      </c>
      <c r="BK146" s="188">
        <f t="shared" si="19"/>
        <v>0</v>
      </c>
      <c r="BL146" s="18" t="s">
        <v>307</v>
      </c>
      <c r="BM146" s="187" t="s">
        <v>1446</v>
      </c>
    </row>
    <row r="147" spans="1:65" s="2" customFormat="1" ht="14.45" customHeight="1">
      <c r="A147" s="36"/>
      <c r="B147" s="37"/>
      <c r="C147" s="176" t="s">
        <v>413</v>
      </c>
      <c r="D147" s="176" t="s">
        <v>145</v>
      </c>
      <c r="E147" s="177" t="s">
        <v>1447</v>
      </c>
      <c r="F147" s="178" t="s">
        <v>1448</v>
      </c>
      <c r="G147" s="179" t="s">
        <v>177</v>
      </c>
      <c r="H147" s="180">
        <v>10</v>
      </c>
      <c r="I147" s="181"/>
      <c r="J147" s="182">
        <f t="shared" si="10"/>
        <v>0</v>
      </c>
      <c r="K147" s="178" t="s">
        <v>149</v>
      </c>
      <c r="L147" s="41"/>
      <c r="M147" s="183" t="s">
        <v>35</v>
      </c>
      <c r="N147" s="184" t="s">
        <v>51</v>
      </c>
      <c r="O147" s="66"/>
      <c r="P147" s="185">
        <f t="shared" si="11"/>
        <v>0</v>
      </c>
      <c r="Q147" s="185">
        <v>2.2000000000000001E-4</v>
      </c>
      <c r="R147" s="185">
        <f t="shared" si="12"/>
        <v>2.2000000000000001E-3</v>
      </c>
      <c r="S147" s="185">
        <v>0</v>
      </c>
      <c r="T147" s="186">
        <f t="shared" si="13"/>
        <v>0</v>
      </c>
      <c r="U147" s="36"/>
      <c r="V147" s="36"/>
      <c r="W147" s="36"/>
      <c r="X147" s="36"/>
      <c r="Y147" s="36"/>
      <c r="Z147" s="36"/>
      <c r="AA147" s="36"/>
      <c r="AB147" s="36"/>
      <c r="AC147" s="36"/>
      <c r="AD147" s="36"/>
      <c r="AE147" s="36"/>
      <c r="AR147" s="187" t="s">
        <v>307</v>
      </c>
      <c r="AT147" s="187" t="s">
        <v>145</v>
      </c>
      <c r="AU147" s="187" t="s">
        <v>89</v>
      </c>
      <c r="AY147" s="18" t="s">
        <v>142</v>
      </c>
      <c r="BE147" s="188">
        <f t="shared" si="14"/>
        <v>0</v>
      </c>
      <c r="BF147" s="188">
        <f t="shared" si="15"/>
        <v>0</v>
      </c>
      <c r="BG147" s="188">
        <f t="shared" si="16"/>
        <v>0</v>
      </c>
      <c r="BH147" s="188">
        <f t="shared" si="17"/>
        <v>0</v>
      </c>
      <c r="BI147" s="188">
        <f t="shared" si="18"/>
        <v>0</v>
      </c>
      <c r="BJ147" s="18" t="s">
        <v>21</v>
      </c>
      <c r="BK147" s="188">
        <f t="shared" si="19"/>
        <v>0</v>
      </c>
      <c r="BL147" s="18" t="s">
        <v>307</v>
      </c>
      <c r="BM147" s="187" t="s">
        <v>1449</v>
      </c>
    </row>
    <row r="148" spans="1:65" s="2" customFormat="1" ht="14.45" customHeight="1">
      <c r="A148" s="36"/>
      <c r="B148" s="37"/>
      <c r="C148" s="176" t="s">
        <v>419</v>
      </c>
      <c r="D148" s="176" t="s">
        <v>145</v>
      </c>
      <c r="E148" s="177" t="s">
        <v>1450</v>
      </c>
      <c r="F148" s="178" t="s">
        <v>1451</v>
      </c>
      <c r="G148" s="179" t="s">
        <v>177</v>
      </c>
      <c r="H148" s="180">
        <v>1</v>
      </c>
      <c r="I148" s="181"/>
      <c r="J148" s="182">
        <f t="shared" si="10"/>
        <v>0</v>
      </c>
      <c r="K148" s="178" t="s">
        <v>149</v>
      </c>
      <c r="L148" s="41"/>
      <c r="M148" s="183" t="s">
        <v>35</v>
      </c>
      <c r="N148" s="184" t="s">
        <v>51</v>
      </c>
      <c r="O148" s="66"/>
      <c r="P148" s="185">
        <f t="shared" si="11"/>
        <v>0</v>
      </c>
      <c r="Q148" s="185">
        <v>1.14E-3</v>
      </c>
      <c r="R148" s="185">
        <f t="shared" si="12"/>
        <v>1.14E-3</v>
      </c>
      <c r="S148" s="185">
        <v>0</v>
      </c>
      <c r="T148" s="186">
        <f t="shared" si="13"/>
        <v>0</v>
      </c>
      <c r="U148" s="36"/>
      <c r="V148" s="36"/>
      <c r="W148" s="36"/>
      <c r="X148" s="36"/>
      <c r="Y148" s="36"/>
      <c r="Z148" s="36"/>
      <c r="AA148" s="36"/>
      <c r="AB148" s="36"/>
      <c r="AC148" s="36"/>
      <c r="AD148" s="36"/>
      <c r="AE148" s="36"/>
      <c r="AR148" s="187" t="s">
        <v>307</v>
      </c>
      <c r="AT148" s="187" t="s">
        <v>145</v>
      </c>
      <c r="AU148" s="187" t="s">
        <v>89</v>
      </c>
      <c r="AY148" s="18" t="s">
        <v>142</v>
      </c>
      <c r="BE148" s="188">
        <f t="shared" si="14"/>
        <v>0</v>
      </c>
      <c r="BF148" s="188">
        <f t="shared" si="15"/>
        <v>0</v>
      </c>
      <c r="BG148" s="188">
        <f t="shared" si="16"/>
        <v>0</v>
      </c>
      <c r="BH148" s="188">
        <f t="shared" si="17"/>
        <v>0</v>
      </c>
      <c r="BI148" s="188">
        <f t="shared" si="18"/>
        <v>0</v>
      </c>
      <c r="BJ148" s="18" t="s">
        <v>21</v>
      </c>
      <c r="BK148" s="188">
        <f t="shared" si="19"/>
        <v>0</v>
      </c>
      <c r="BL148" s="18" t="s">
        <v>307</v>
      </c>
      <c r="BM148" s="187" t="s">
        <v>1452</v>
      </c>
    </row>
    <row r="149" spans="1:65" s="2" customFormat="1" ht="14.45" customHeight="1">
      <c r="A149" s="36"/>
      <c r="B149" s="37"/>
      <c r="C149" s="176" t="s">
        <v>424</v>
      </c>
      <c r="D149" s="176" t="s">
        <v>145</v>
      </c>
      <c r="E149" s="177" t="s">
        <v>1453</v>
      </c>
      <c r="F149" s="178" t="s">
        <v>1454</v>
      </c>
      <c r="G149" s="179" t="s">
        <v>177</v>
      </c>
      <c r="H149" s="180">
        <v>4</v>
      </c>
      <c r="I149" s="181"/>
      <c r="J149" s="182">
        <f t="shared" si="10"/>
        <v>0</v>
      </c>
      <c r="K149" s="178" t="s">
        <v>149</v>
      </c>
      <c r="L149" s="41"/>
      <c r="M149" s="183" t="s">
        <v>35</v>
      </c>
      <c r="N149" s="184" t="s">
        <v>51</v>
      </c>
      <c r="O149" s="66"/>
      <c r="P149" s="185">
        <f t="shared" si="11"/>
        <v>0</v>
      </c>
      <c r="Q149" s="185">
        <v>6.9999999999999999E-4</v>
      </c>
      <c r="R149" s="185">
        <f t="shared" si="12"/>
        <v>2.8E-3</v>
      </c>
      <c r="S149" s="185">
        <v>0</v>
      </c>
      <c r="T149" s="186">
        <f t="shared" si="13"/>
        <v>0</v>
      </c>
      <c r="U149" s="36"/>
      <c r="V149" s="36"/>
      <c r="W149" s="36"/>
      <c r="X149" s="36"/>
      <c r="Y149" s="36"/>
      <c r="Z149" s="36"/>
      <c r="AA149" s="36"/>
      <c r="AB149" s="36"/>
      <c r="AC149" s="36"/>
      <c r="AD149" s="36"/>
      <c r="AE149" s="36"/>
      <c r="AR149" s="187" t="s">
        <v>307</v>
      </c>
      <c r="AT149" s="187" t="s">
        <v>145</v>
      </c>
      <c r="AU149" s="187" t="s">
        <v>89</v>
      </c>
      <c r="AY149" s="18" t="s">
        <v>142</v>
      </c>
      <c r="BE149" s="188">
        <f t="shared" si="14"/>
        <v>0</v>
      </c>
      <c r="BF149" s="188">
        <f t="shared" si="15"/>
        <v>0</v>
      </c>
      <c r="BG149" s="188">
        <f t="shared" si="16"/>
        <v>0</v>
      </c>
      <c r="BH149" s="188">
        <f t="shared" si="17"/>
        <v>0</v>
      </c>
      <c r="BI149" s="188">
        <f t="shared" si="18"/>
        <v>0</v>
      </c>
      <c r="BJ149" s="18" t="s">
        <v>21</v>
      </c>
      <c r="BK149" s="188">
        <f t="shared" si="19"/>
        <v>0</v>
      </c>
      <c r="BL149" s="18" t="s">
        <v>307</v>
      </c>
      <c r="BM149" s="187" t="s">
        <v>1455</v>
      </c>
    </row>
    <row r="150" spans="1:65" s="2" customFormat="1" ht="24.2" customHeight="1">
      <c r="A150" s="36"/>
      <c r="B150" s="37"/>
      <c r="C150" s="176" t="s">
        <v>431</v>
      </c>
      <c r="D150" s="176" t="s">
        <v>145</v>
      </c>
      <c r="E150" s="177" t="s">
        <v>1456</v>
      </c>
      <c r="F150" s="178" t="s">
        <v>1457</v>
      </c>
      <c r="G150" s="179" t="s">
        <v>236</v>
      </c>
      <c r="H150" s="180">
        <v>3.1E-2</v>
      </c>
      <c r="I150" s="181"/>
      <c r="J150" s="182">
        <f t="shared" si="10"/>
        <v>0</v>
      </c>
      <c r="K150" s="178" t="s">
        <v>149</v>
      </c>
      <c r="L150" s="41"/>
      <c r="M150" s="183" t="s">
        <v>35</v>
      </c>
      <c r="N150" s="184" t="s">
        <v>51</v>
      </c>
      <c r="O150" s="66"/>
      <c r="P150" s="185">
        <f t="shared" si="11"/>
        <v>0</v>
      </c>
      <c r="Q150" s="185">
        <v>0</v>
      </c>
      <c r="R150" s="185">
        <f t="shared" si="12"/>
        <v>0</v>
      </c>
      <c r="S150" s="185">
        <v>0</v>
      </c>
      <c r="T150" s="186">
        <f t="shared" si="13"/>
        <v>0</v>
      </c>
      <c r="U150" s="36"/>
      <c r="V150" s="36"/>
      <c r="W150" s="36"/>
      <c r="X150" s="36"/>
      <c r="Y150" s="36"/>
      <c r="Z150" s="36"/>
      <c r="AA150" s="36"/>
      <c r="AB150" s="36"/>
      <c r="AC150" s="36"/>
      <c r="AD150" s="36"/>
      <c r="AE150" s="36"/>
      <c r="AR150" s="187" t="s">
        <v>307</v>
      </c>
      <c r="AT150" s="187" t="s">
        <v>145</v>
      </c>
      <c r="AU150" s="187" t="s">
        <v>89</v>
      </c>
      <c r="AY150" s="18" t="s">
        <v>142</v>
      </c>
      <c r="BE150" s="188">
        <f t="shared" si="14"/>
        <v>0</v>
      </c>
      <c r="BF150" s="188">
        <f t="shared" si="15"/>
        <v>0</v>
      </c>
      <c r="BG150" s="188">
        <f t="shared" si="16"/>
        <v>0</v>
      </c>
      <c r="BH150" s="188">
        <f t="shared" si="17"/>
        <v>0</v>
      </c>
      <c r="BI150" s="188">
        <f t="shared" si="18"/>
        <v>0</v>
      </c>
      <c r="BJ150" s="18" t="s">
        <v>21</v>
      </c>
      <c r="BK150" s="188">
        <f t="shared" si="19"/>
        <v>0</v>
      </c>
      <c r="BL150" s="18" t="s">
        <v>307</v>
      </c>
      <c r="BM150" s="187" t="s">
        <v>1458</v>
      </c>
    </row>
    <row r="151" spans="1:65" s="2" customFormat="1" ht="78">
      <c r="A151" s="36"/>
      <c r="B151" s="37"/>
      <c r="C151" s="38"/>
      <c r="D151" s="196" t="s">
        <v>238</v>
      </c>
      <c r="E151" s="38"/>
      <c r="F151" s="217" t="s">
        <v>1459</v>
      </c>
      <c r="G151" s="38"/>
      <c r="H151" s="38"/>
      <c r="I151" s="218"/>
      <c r="J151" s="38"/>
      <c r="K151" s="38"/>
      <c r="L151" s="41"/>
      <c r="M151" s="219"/>
      <c r="N151" s="220"/>
      <c r="O151" s="66"/>
      <c r="P151" s="66"/>
      <c r="Q151" s="66"/>
      <c r="R151" s="66"/>
      <c r="S151" s="66"/>
      <c r="T151" s="67"/>
      <c r="U151" s="36"/>
      <c r="V151" s="36"/>
      <c r="W151" s="36"/>
      <c r="X151" s="36"/>
      <c r="Y151" s="36"/>
      <c r="Z151" s="36"/>
      <c r="AA151" s="36"/>
      <c r="AB151" s="36"/>
      <c r="AC151" s="36"/>
      <c r="AD151" s="36"/>
      <c r="AE151" s="36"/>
      <c r="AT151" s="18" t="s">
        <v>238</v>
      </c>
      <c r="AU151" s="18" t="s">
        <v>89</v>
      </c>
    </row>
    <row r="152" spans="1:65" s="12" customFormat="1" ht="22.9" customHeight="1">
      <c r="B152" s="160"/>
      <c r="C152" s="161"/>
      <c r="D152" s="162" t="s">
        <v>79</v>
      </c>
      <c r="E152" s="174" t="s">
        <v>1460</v>
      </c>
      <c r="F152" s="174" t="s">
        <v>1461</v>
      </c>
      <c r="G152" s="161"/>
      <c r="H152" s="161"/>
      <c r="I152" s="164"/>
      <c r="J152" s="175">
        <f>BK152</f>
        <v>0</v>
      </c>
      <c r="K152" s="161"/>
      <c r="L152" s="166"/>
      <c r="M152" s="167"/>
      <c r="N152" s="168"/>
      <c r="O152" s="168"/>
      <c r="P152" s="169">
        <f>SUM(P153:P188)</f>
        <v>0</v>
      </c>
      <c r="Q152" s="168"/>
      <c r="R152" s="169">
        <f>SUM(R153:R188)</f>
        <v>1.06125</v>
      </c>
      <c r="S152" s="168"/>
      <c r="T152" s="170">
        <f>SUM(T153:T188)</f>
        <v>1.0284</v>
      </c>
      <c r="AR152" s="171" t="s">
        <v>89</v>
      </c>
      <c r="AT152" s="172" t="s">
        <v>79</v>
      </c>
      <c r="AU152" s="172" t="s">
        <v>21</v>
      </c>
      <c r="AY152" s="171" t="s">
        <v>142</v>
      </c>
      <c r="BK152" s="173">
        <f>SUM(BK153:BK188)</f>
        <v>0</v>
      </c>
    </row>
    <row r="153" spans="1:65" s="2" customFormat="1" ht="24.2" customHeight="1">
      <c r="A153" s="36"/>
      <c r="B153" s="37"/>
      <c r="C153" s="176" t="s">
        <v>29</v>
      </c>
      <c r="D153" s="176" t="s">
        <v>145</v>
      </c>
      <c r="E153" s="177" t="s">
        <v>1462</v>
      </c>
      <c r="F153" s="178" t="s">
        <v>1463</v>
      </c>
      <c r="G153" s="179" t="s">
        <v>177</v>
      </c>
      <c r="H153" s="180">
        <v>1</v>
      </c>
      <c r="I153" s="181"/>
      <c r="J153" s="182">
        <f>ROUND(I153*H153,2)</f>
        <v>0</v>
      </c>
      <c r="K153" s="178" t="s">
        <v>149</v>
      </c>
      <c r="L153" s="41"/>
      <c r="M153" s="183" t="s">
        <v>35</v>
      </c>
      <c r="N153" s="184" t="s">
        <v>51</v>
      </c>
      <c r="O153" s="66"/>
      <c r="P153" s="185">
        <f>O153*H153</f>
        <v>0</v>
      </c>
      <c r="Q153" s="185">
        <v>1.035E-2</v>
      </c>
      <c r="R153" s="185">
        <f>Q153*H153</f>
        <v>1.035E-2</v>
      </c>
      <c r="S153" s="185">
        <v>0</v>
      </c>
      <c r="T153" s="186">
        <f>S153*H153</f>
        <v>0</v>
      </c>
      <c r="U153" s="36"/>
      <c r="V153" s="36"/>
      <c r="W153" s="36"/>
      <c r="X153" s="36"/>
      <c r="Y153" s="36"/>
      <c r="Z153" s="36"/>
      <c r="AA153" s="36"/>
      <c r="AB153" s="36"/>
      <c r="AC153" s="36"/>
      <c r="AD153" s="36"/>
      <c r="AE153" s="36"/>
      <c r="AR153" s="187" t="s">
        <v>307</v>
      </c>
      <c r="AT153" s="187" t="s">
        <v>145</v>
      </c>
      <c r="AU153" s="187" t="s">
        <v>89</v>
      </c>
      <c r="AY153" s="18" t="s">
        <v>142</v>
      </c>
      <c r="BE153" s="188">
        <f>IF(N153="základní",J153,0)</f>
        <v>0</v>
      </c>
      <c r="BF153" s="188">
        <f>IF(N153="snížená",J153,0)</f>
        <v>0</v>
      </c>
      <c r="BG153" s="188">
        <f>IF(N153="zákl. přenesená",J153,0)</f>
        <v>0</v>
      </c>
      <c r="BH153" s="188">
        <f>IF(N153="sníž. přenesená",J153,0)</f>
        <v>0</v>
      </c>
      <c r="BI153" s="188">
        <f>IF(N153="nulová",J153,0)</f>
        <v>0</v>
      </c>
      <c r="BJ153" s="18" t="s">
        <v>21</v>
      </c>
      <c r="BK153" s="188">
        <f>ROUND(I153*H153,2)</f>
        <v>0</v>
      </c>
      <c r="BL153" s="18" t="s">
        <v>307</v>
      </c>
      <c r="BM153" s="187" t="s">
        <v>1464</v>
      </c>
    </row>
    <row r="154" spans="1:65" s="2" customFormat="1" ht="29.25">
      <c r="A154" s="36"/>
      <c r="B154" s="37"/>
      <c r="C154" s="38"/>
      <c r="D154" s="196" t="s">
        <v>238</v>
      </c>
      <c r="E154" s="38"/>
      <c r="F154" s="217" t="s">
        <v>1465</v>
      </c>
      <c r="G154" s="38"/>
      <c r="H154" s="38"/>
      <c r="I154" s="218"/>
      <c r="J154" s="38"/>
      <c r="K154" s="38"/>
      <c r="L154" s="41"/>
      <c r="M154" s="219"/>
      <c r="N154" s="220"/>
      <c r="O154" s="66"/>
      <c r="P154" s="66"/>
      <c r="Q154" s="66"/>
      <c r="R154" s="66"/>
      <c r="S154" s="66"/>
      <c r="T154" s="67"/>
      <c r="U154" s="36"/>
      <c r="V154" s="36"/>
      <c r="W154" s="36"/>
      <c r="X154" s="36"/>
      <c r="Y154" s="36"/>
      <c r="Z154" s="36"/>
      <c r="AA154" s="36"/>
      <c r="AB154" s="36"/>
      <c r="AC154" s="36"/>
      <c r="AD154" s="36"/>
      <c r="AE154" s="36"/>
      <c r="AT154" s="18" t="s">
        <v>238</v>
      </c>
      <c r="AU154" s="18" t="s">
        <v>89</v>
      </c>
    </row>
    <row r="155" spans="1:65" s="2" customFormat="1" ht="24.2" customHeight="1">
      <c r="A155" s="36"/>
      <c r="B155" s="37"/>
      <c r="C155" s="176" t="s">
        <v>441</v>
      </c>
      <c r="D155" s="176" t="s">
        <v>145</v>
      </c>
      <c r="E155" s="177" t="s">
        <v>1466</v>
      </c>
      <c r="F155" s="178" t="s">
        <v>1467</v>
      </c>
      <c r="G155" s="179" t="s">
        <v>177</v>
      </c>
      <c r="H155" s="180">
        <v>1</v>
      </c>
      <c r="I155" s="181"/>
      <c r="J155" s="182">
        <f>ROUND(I155*H155,2)</f>
        <v>0</v>
      </c>
      <c r="K155" s="178" t="s">
        <v>149</v>
      </c>
      <c r="L155" s="41"/>
      <c r="M155" s="183" t="s">
        <v>35</v>
      </c>
      <c r="N155" s="184" t="s">
        <v>51</v>
      </c>
      <c r="O155" s="66"/>
      <c r="P155" s="185">
        <f>O155*H155</f>
        <v>0</v>
      </c>
      <c r="Q155" s="185">
        <v>1.6549999999999999E-2</v>
      </c>
      <c r="R155" s="185">
        <f>Q155*H155</f>
        <v>1.6549999999999999E-2</v>
      </c>
      <c r="S155" s="185">
        <v>0</v>
      </c>
      <c r="T155" s="186">
        <f>S155*H155</f>
        <v>0</v>
      </c>
      <c r="U155" s="36"/>
      <c r="V155" s="36"/>
      <c r="W155" s="36"/>
      <c r="X155" s="36"/>
      <c r="Y155" s="36"/>
      <c r="Z155" s="36"/>
      <c r="AA155" s="36"/>
      <c r="AB155" s="36"/>
      <c r="AC155" s="36"/>
      <c r="AD155" s="36"/>
      <c r="AE155" s="36"/>
      <c r="AR155" s="187" t="s">
        <v>307</v>
      </c>
      <c r="AT155" s="187" t="s">
        <v>145</v>
      </c>
      <c r="AU155" s="187" t="s">
        <v>89</v>
      </c>
      <c r="AY155" s="18" t="s">
        <v>142</v>
      </c>
      <c r="BE155" s="188">
        <f>IF(N155="základní",J155,0)</f>
        <v>0</v>
      </c>
      <c r="BF155" s="188">
        <f>IF(N155="snížená",J155,0)</f>
        <v>0</v>
      </c>
      <c r="BG155" s="188">
        <f>IF(N155="zákl. přenesená",J155,0)</f>
        <v>0</v>
      </c>
      <c r="BH155" s="188">
        <f>IF(N155="sníž. přenesená",J155,0)</f>
        <v>0</v>
      </c>
      <c r="BI155" s="188">
        <f>IF(N155="nulová",J155,0)</f>
        <v>0</v>
      </c>
      <c r="BJ155" s="18" t="s">
        <v>21</v>
      </c>
      <c r="BK155" s="188">
        <f>ROUND(I155*H155,2)</f>
        <v>0</v>
      </c>
      <c r="BL155" s="18" t="s">
        <v>307</v>
      </c>
      <c r="BM155" s="187" t="s">
        <v>1468</v>
      </c>
    </row>
    <row r="156" spans="1:65" s="2" customFormat="1" ht="29.25">
      <c r="A156" s="36"/>
      <c r="B156" s="37"/>
      <c r="C156" s="38"/>
      <c r="D156" s="196" t="s">
        <v>238</v>
      </c>
      <c r="E156" s="38"/>
      <c r="F156" s="217" t="s">
        <v>1465</v>
      </c>
      <c r="G156" s="38"/>
      <c r="H156" s="38"/>
      <c r="I156" s="218"/>
      <c r="J156" s="38"/>
      <c r="K156" s="38"/>
      <c r="L156" s="41"/>
      <c r="M156" s="219"/>
      <c r="N156" s="220"/>
      <c r="O156" s="66"/>
      <c r="P156" s="66"/>
      <c r="Q156" s="66"/>
      <c r="R156" s="66"/>
      <c r="S156" s="66"/>
      <c r="T156" s="67"/>
      <c r="U156" s="36"/>
      <c r="V156" s="36"/>
      <c r="W156" s="36"/>
      <c r="X156" s="36"/>
      <c r="Y156" s="36"/>
      <c r="Z156" s="36"/>
      <c r="AA156" s="36"/>
      <c r="AB156" s="36"/>
      <c r="AC156" s="36"/>
      <c r="AD156" s="36"/>
      <c r="AE156" s="36"/>
      <c r="AT156" s="18" t="s">
        <v>238</v>
      </c>
      <c r="AU156" s="18" t="s">
        <v>89</v>
      </c>
    </row>
    <row r="157" spans="1:65" s="2" customFormat="1" ht="24.2" customHeight="1">
      <c r="A157" s="36"/>
      <c r="B157" s="37"/>
      <c r="C157" s="176" t="s">
        <v>445</v>
      </c>
      <c r="D157" s="176" t="s">
        <v>145</v>
      </c>
      <c r="E157" s="177" t="s">
        <v>1469</v>
      </c>
      <c r="F157" s="178" t="s">
        <v>1470</v>
      </c>
      <c r="G157" s="179" t="s">
        <v>177</v>
      </c>
      <c r="H157" s="180">
        <v>1</v>
      </c>
      <c r="I157" s="181"/>
      <c r="J157" s="182">
        <f>ROUND(I157*H157,2)</f>
        <v>0</v>
      </c>
      <c r="K157" s="178" t="s">
        <v>149</v>
      </c>
      <c r="L157" s="41"/>
      <c r="M157" s="183" t="s">
        <v>35</v>
      </c>
      <c r="N157" s="184" t="s">
        <v>51</v>
      </c>
      <c r="O157" s="66"/>
      <c r="P157" s="185">
        <f>O157*H157</f>
        <v>0</v>
      </c>
      <c r="Q157" s="185">
        <v>3.7199999999999997E-2</v>
      </c>
      <c r="R157" s="185">
        <f>Q157*H157</f>
        <v>3.7199999999999997E-2</v>
      </c>
      <c r="S157" s="185">
        <v>0</v>
      </c>
      <c r="T157" s="186">
        <f>S157*H157</f>
        <v>0</v>
      </c>
      <c r="U157" s="36"/>
      <c r="V157" s="36"/>
      <c r="W157" s="36"/>
      <c r="X157" s="36"/>
      <c r="Y157" s="36"/>
      <c r="Z157" s="36"/>
      <c r="AA157" s="36"/>
      <c r="AB157" s="36"/>
      <c r="AC157" s="36"/>
      <c r="AD157" s="36"/>
      <c r="AE157" s="36"/>
      <c r="AR157" s="187" t="s">
        <v>307</v>
      </c>
      <c r="AT157" s="187" t="s">
        <v>145</v>
      </c>
      <c r="AU157" s="187" t="s">
        <v>89</v>
      </c>
      <c r="AY157" s="18" t="s">
        <v>142</v>
      </c>
      <c r="BE157" s="188">
        <f>IF(N157="základní",J157,0)</f>
        <v>0</v>
      </c>
      <c r="BF157" s="188">
        <f>IF(N157="snížená",J157,0)</f>
        <v>0</v>
      </c>
      <c r="BG157" s="188">
        <f>IF(N157="zákl. přenesená",J157,0)</f>
        <v>0</v>
      </c>
      <c r="BH157" s="188">
        <f>IF(N157="sníž. přenesená",J157,0)</f>
        <v>0</v>
      </c>
      <c r="BI157" s="188">
        <f>IF(N157="nulová",J157,0)</f>
        <v>0</v>
      </c>
      <c r="BJ157" s="18" t="s">
        <v>21</v>
      </c>
      <c r="BK157" s="188">
        <f>ROUND(I157*H157,2)</f>
        <v>0</v>
      </c>
      <c r="BL157" s="18" t="s">
        <v>307</v>
      </c>
      <c r="BM157" s="187" t="s">
        <v>1471</v>
      </c>
    </row>
    <row r="158" spans="1:65" s="2" customFormat="1" ht="29.25">
      <c r="A158" s="36"/>
      <c r="B158" s="37"/>
      <c r="C158" s="38"/>
      <c r="D158" s="196" t="s">
        <v>238</v>
      </c>
      <c r="E158" s="38"/>
      <c r="F158" s="217" t="s">
        <v>1465</v>
      </c>
      <c r="G158" s="38"/>
      <c r="H158" s="38"/>
      <c r="I158" s="218"/>
      <c r="J158" s="38"/>
      <c r="K158" s="38"/>
      <c r="L158" s="41"/>
      <c r="M158" s="219"/>
      <c r="N158" s="220"/>
      <c r="O158" s="66"/>
      <c r="P158" s="66"/>
      <c r="Q158" s="66"/>
      <c r="R158" s="66"/>
      <c r="S158" s="66"/>
      <c r="T158" s="67"/>
      <c r="U158" s="36"/>
      <c r="V158" s="36"/>
      <c r="W158" s="36"/>
      <c r="X158" s="36"/>
      <c r="Y158" s="36"/>
      <c r="Z158" s="36"/>
      <c r="AA158" s="36"/>
      <c r="AB158" s="36"/>
      <c r="AC158" s="36"/>
      <c r="AD158" s="36"/>
      <c r="AE158" s="36"/>
      <c r="AT158" s="18" t="s">
        <v>238</v>
      </c>
      <c r="AU158" s="18" t="s">
        <v>89</v>
      </c>
    </row>
    <row r="159" spans="1:65" s="2" customFormat="1" ht="24.2" customHeight="1">
      <c r="A159" s="36"/>
      <c r="B159" s="37"/>
      <c r="C159" s="176" t="s">
        <v>449</v>
      </c>
      <c r="D159" s="176" t="s">
        <v>145</v>
      </c>
      <c r="E159" s="177" t="s">
        <v>1472</v>
      </c>
      <c r="F159" s="178" t="s">
        <v>1473</v>
      </c>
      <c r="G159" s="179" t="s">
        <v>177</v>
      </c>
      <c r="H159" s="180">
        <v>1</v>
      </c>
      <c r="I159" s="181"/>
      <c r="J159" s="182">
        <f>ROUND(I159*H159,2)</f>
        <v>0</v>
      </c>
      <c r="K159" s="178" t="s">
        <v>149</v>
      </c>
      <c r="L159" s="41"/>
      <c r="M159" s="183" t="s">
        <v>35</v>
      </c>
      <c r="N159" s="184" t="s">
        <v>51</v>
      </c>
      <c r="O159" s="66"/>
      <c r="P159" s="185">
        <f>O159*H159</f>
        <v>0</v>
      </c>
      <c r="Q159" s="185">
        <v>4.7840000000000001E-2</v>
      </c>
      <c r="R159" s="185">
        <f>Q159*H159</f>
        <v>4.7840000000000001E-2</v>
      </c>
      <c r="S159" s="185">
        <v>0</v>
      </c>
      <c r="T159" s="186">
        <f>S159*H159</f>
        <v>0</v>
      </c>
      <c r="U159" s="36"/>
      <c r="V159" s="36"/>
      <c r="W159" s="36"/>
      <c r="X159" s="36"/>
      <c r="Y159" s="36"/>
      <c r="Z159" s="36"/>
      <c r="AA159" s="36"/>
      <c r="AB159" s="36"/>
      <c r="AC159" s="36"/>
      <c r="AD159" s="36"/>
      <c r="AE159" s="36"/>
      <c r="AR159" s="187" t="s">
        <v>307</v>
      </c>
      <c r="AT159" s="187" t="s">
        <v>145</v>
      </c>
      <c r="AU159" s="187" t="s">
        <v>89</v>
      </c>
      <c r="AY159" s="18" t="s">
        <v>142</v>
      </c>
      <c r="BE159" s="188">
        <f>IF(N159="základní",J159,0)</f>
        <v>0</v>
      </c>
      <c r="BF159" s="188">
        <f>IF(N159="snížená",J159,0)</f>
        <v>0</v>
      </c>
      <c r="BG159" s="188">
        <f>IF(N159="zákl. přenesená",J159,0)</f>
        <v>0</v>
      </c>
      <c r="BH159" s="188">
        <f>IF(N159="sníž. přenesená",J159,0)</f>
        <v>0</v>
      </c>
      <c r="BI159" s="188">
        <f>IF(N159="nulová",J159,0)</f>
        <v>0</v>
      </c>
      <c r="BJ159" s="18" t="s">
        <v>21</v>
      </c>
      <c r="BK159" s="188">
        <f>ROUND(I159*H159,2)</f>
        <v>0</v>
      </c>
      <c r="BL159" s="18" t="s">
        <v>307</v>
      </c>
      <c r="BM159" s="187" t="s">
        <v>1474</v>
      </c>
    </row>
    <row r="160" spans="1:65" s="2" customFormat="1" ht="29.25">
      <c r="A160" s="36"/>
      <c r="B160" s="37"/>
      <c r="C160" s="38"/>
      <c r="D160" s="196" t="s">
        <v>238</v>
      </c>
      <c r="E160" s="38"/>
      <c r="F160" s="217" t="s">
        <v>1465</v>
      </c>
      <c r="G160" s="38"/>
      <c r="H160" s="38"/>
      <c r="I160" s="218"/>
      <c r="J160" s="38"/>
      <c r="K160" s="38"/>
      <c r="L160" s="41"/>
      <c r="M160" s="219"/>
      <c r="N160" s="220"/>
      <c r="O160" s="66"/>
      <c r="P160" s="66"/>
      <c r="Q160" s="66"/>
      <c r="R160" s="66"/>
      <c r="S160" s="66"/>
      <c r="T160" s="67"/>
      <c r="U160" s="36"/>
      <c r="V160" s="36"/>
      <c r="W160" s="36"/>
      <c r="X160" s="36"/>
      <c r="Y160" s="36"/>
      <c r="Z160" s="36"/>
      <c r="AA160" s="36"/>
      <c r="AB160" s="36"/>
      <c r="AC160" s="36"/>
      <c r="AD160" s="36"/>
      <c r="AE160" s="36"/>
      <c r="AT160" s="18" t="s">
        <v>238</v>
      </c>
      <c r="AU160" s="18" t="s">
        <v>89</v>
      </c>
    </row>
    <row r="161" spans="1:65" s="2" customFormat="1" ht="24.2" customHeight="1">
      <c r="A161" s="36"/>
      <c r="B161" s="37"/>
      <c r="C161" s="176" t="s">
        <v>453</v>
      </c>
      <c r="D161" s="176" t="s">
        <v>145</v>
      </c>
      <c r="E161" s="177" t="s">
        <v>1475</v>
      </c>
      <c r="F161" s="178" t="s">
        <v>1476</v>
      </c>
      <c r="G161" s="179" t="s">
        <v>177</v>
      </c>
      <c r="H161" s="180">
        <v>1</v>
      </c>
      <c r="I161" s="181"/>
      <c r="J161" s="182">
        <f>ROUND(I161*H161,2)</f>
        <v>0</v>
      </c>
      <c r="K161" s="178" t="s">
        <v>149</v>
      </c>
      <c r="L161" s="41"/>
      <c r="M161" s="183" t="s">
        <v>35</v>
      </c>
      <c r="N161" s="184" t="s">
        <v>51</v>
      </c>
      <c r="O161" s="66"/>
      <c r="P161" s="185">
        <f>O161*H161</f>
        <v>0</v>
      </c>
      <c r="Q161" s="185">
        <v>6.8500000000000005E-2</v>
      </c>
      <c r="R161" s="185">
        <f>Q161*H161</f>
        <v>6.8500000000000005E-2</v>
      </c>
      <c r="S161" s="185">
        <v>0</v>
      </c>
      <c r="T161" s="186">
        <f>S161*H161</f>
        <v>0</v>
      </c>
      <c r="U161" s="36"/>
      <c r="V161" s="36"/>
      <c r="W161" s="36"/>
      <c r="X161" s="36"/>
      <c r="Y161" s="36"/>
      <c r="Z161" s="36"/>
      <c r="AA161" s="36"/>
      <c r="AB161" s="36"/>
      <c r="AC161" s="36"/>
      <c r="AD161" s="36"/>
      <c r="AE161" s="36"/>
      <c r="AR161" s="187" t="s">
        <v>307</v>
      </c>
      <c r="AT161" s="187" t="s">
        <v>145</v>
      </c>
      <c r="AU161" s="187" t="s">
        <v>89</v>
      </c>
      <c r="AY161" s="18" t="s">
        <v>142</v>
      </c>
      <c r="BE161" s="188">
        <f>IF(N161="základní",J161,0)</f>
        <v>0</v>
      </c>
      <c r="BF161" s="188">
        <f>IF(N161="snížená",J161,0)</f>
        <v>0</v>
      </c>
      <c r="BG161" s="188">
        <f>IF(N161="zákl. přenesená",J161,0)</f>
        <v>0</v>
      </c>
      <c r="BH161" s="188">
        <f>IF(N161="sníž. přenesená",J161,0)</f>
        <v>0</v>
      </c>
      <c r="BI161" s="188">
        <f>IF(N161="nulová",J161,0)</f>
        <v>0</v>
      </c>
      <c r="BJ161" s="18" t="s">
        <v>21</v>
      </c>
      <c r="BK161" s="188">
        <f>ROUND(I161*H161,2)</f>
        <v>0</v>
      </c>
      <c r="BL161" s="18" t="s">
        <v>307</v>
      </c>
      <c r="BM161" s="187" t="s">
        <v>1477</v>
      </c>
    </row>
    <row r="162" spans="1:65" s="2" customFormat="1" ht="29.25">
      <c r="A162" s="36"/>
      <c r="B162" s="37"/>
      <c r="C162" s="38"/>
      <c r="D162" s="196" t="s">
        <v>238</v>
      </c>
      <c r="E162" s="38"/>
      <c r="F162" s="217" t="s">
        <v>1465</v>
      </c>
      <c r="G162" s="38"/>
      <c r="H162" s="38"/>
      <c r="I162" s="218"/>
      <c r="J162" s="38"/>
      <c r="K162" s="38"/>
      <c r="L162" s="41"/>
      <c r="M162" s="219"/>
      <c r="N162" s="220"/>
      <c r="O162" s="66"/>
      <c r="P162" s="66"/>
      <c r="Q162" s="66"/>
      <c r="R162" s="66"/>
      <c r="S162" s="66"/>
      <c r="T162" s="67"/>
      <c r="U162" s="36"/>
      <c r="V162" s="36"/>
      <c r="W162" s="36"/>
      <c r="X162" s="36"/>
      <c r="Y162" s="36"/>
      <c r="Z162" s="36"/>
      <c r="AA162" s="36"/>
      <c r="AB162" s="36"/>
      <c r="AC162" s="36"/>
      <c r="AD162" s="36"/>
      <c r="AE162" s="36"/>
      <c r="AT162" s="18" t="s">
        <v>238</v>
      </c>
      <c r="AU162" s="18" t="s">
        <v>89</v>
      </c>
    </row>
    <row r="163" spans="1:65" s="2" customFormat="1" ht="14.45" customHeight="1">
      <c r="A163" s="36"/>
      <c r="B163" s="37"/>
      <c r="C163" s="176" t="s">
        <v>459</v>
      </c>
      <c r="D163" s="176" t="s">
        <v>145</v>
      </c>
      <c r="E163" s="177" t="s">
        <v>1478</v>
      </c>
      <c r="F163" s="178" t="s">
        <v>1479</v>
      </c>
      <c r="G163" s="179" t="s">
        <v>177</v>
      </c>
      <c r="H163" s="180">
        <v>30</v>
      </c>
      <c r="I163" s="181"/>
      <c r="J163" s="182">
        <f t="shared" ref="J163:J187" si="20">ROUND(I163*H163,2)</f>
        <v>0</v>
      </c>
      <c r="K163" s="178" t="s">
        <v>149</v>
      </c>
      <c r="L163" s="41"/>
      <c r="M163" s="183" t="s">
        <v>35</v>
      </c>
      <c r="N163" s="184" t="s">
        <v>51</v>
      </c>
      <c r="O163" s="66"/>
      <c r="P163" s="185">
        <f t="shared" ref="P163:P187" si="21">O163*H163</f>
        <v>0</v>
      </c>
      <c r="Q163" s="185">
        <v>8.0000000000000007E-5</v>
      </c>
      <c r="R163" s="185">
        <f t="shared" ref="R163:R187" si="22">Q163*H163</f>
        <v>2.4000000000000002E-3</v>
      </c>
      <c r="S163" s="185">
        <v>2.4930000000000001E-2</v>
      </c>
      <c r="T163" s="186">
        <f t="shared" ref="T163:T187" si="23">S163*H163</f>
        <v>0.74790000000000001</v>
      </c>
      <c r="U163" s="36"/>
      <c r="V163" s="36"/>
      <c r="W163" s="36"/>
      <c r="X163" s="36"/>
      <c r="Y163" s="36"/>
      <c r="Z163" s="36"/>
      <c r="AA163" s="36"/>
      <c r="AB163" s="36"/>
      <c r="AC163" s="36"/>
      <c r="AD163" s="36"/>
      <c r="AE163" s="36"/>
      <c r="AR163" s="187" t="s">
        <v>307</v>
      </c>
      <c r="AT163" s="187" t="s">
        <v>145</v>
      </c>
      <c r="AU163" s="187" t="s">
        <v>89</v>
      </c>
      <c r="AY163" s="18" t="s">
        <v>142</v>
      </c>
      <c r="BE163" s="188">
        <f t="shared" ref="BE163:BE187" si="24">IF(N163="základní",J163,0)</f>
        <v>0</v>
      </c>
      <c r="BF163" s="188">
        <f t="shared" ref="BF163:BF187" si="25">IF(N163="snížená",J163,0)</f>
        <v>0</v>
      </c>
      <c r="BG163" s="188">
        <f t="shared" ref="BG163:BG187" si="26">IF(N163="zákl. přenesená",J163,0)</f>
        <v>0</v>
      </c>
      <c r="BH163" s="188">
        <f t="shared" ref="BH163:BH187" si="27">IF(N163="sníž. přenesená",J163,0)</f>
        <v>0</v>
      </c>
      <c r="BI163" s="188">
        <f t="shared" ref="BI163:BI187" si="28">IF(N163="nulová",J163,0)</f>
        <v>0</v>
      </c>
      <c r="BJ163" s="18" t="s">
        <v>21</v>
      </c>
      <c r="BK163" s="188">
        <f t="shared" ref="BK163:BK187" si="29">ROUND(I163*H163,2)</f>
        <v>0</v>
      </c>
      <c r="BL163" s="18" t="s">
        <v>307</v>
      </c>
      <c r="BM163" s="187" t="s">
        <v>1480</v>
      </c>
    </row>
    <row r="164" spans="1:65" s="2" customFormat="1" ht="14.45" customHeight="1">
      <c r="A164" s="36"/>
      <c r="B164" s="37"/>
      <c r="C164" s="176" t="s">
        <v>464</v>
      </c>
      <c r="D164" s="176" t="s">
        <v>145</v>
      </c>
      <c r="E164" s="177" t="s">
        <v>1481</v>
      </c>
      <c r="F164" s="178" t="s">
        <v>1482</v>
      </c>
      <c r="G164" s="179" t="s">
        <v>177</v>
      </c>
      <c r="H164" s="180">
        <v>6</v>
      </c>
      <c r="I164" s="181"/>
      <c r="J164" s="182">
        <f t="shared" si="20"/>
        <v>0</v>
      </c>
      <c r="K164" s="178" t="s">
        <v>149</v>
      </c>
      <c r="L164" s="41"/>
      <c r="M164" s="183" t="s">
        <v>35</v>
      </c>
      <c r="N164" s="184" t="s">
        <v>51</v>
      </c>
      <c r="O164" s="66"/>
      <c r="P164" s="185">
        <f t="shared" si="21"/>
        <v>0</v>
      </c>
      <c r="Q164" s="185">
        <v>8.0000000000000007E-5</v>
      </c>
      <c r="R164" s="185">
        <f t="shared" si="22"/>
        <v>4.8000000000000007E-4</v>
      </c>
      <c r="S164" s="185">
        <v>4.675E-2</v>
      </c>
      <c r="T164" s="186">
        <f t="shared" si="23"/>
        <v>0.28049999999999997</v>
      </c>
      <c r="U164" s="36"/>
      <c r="V164" s="36"/>
      <c r="W164" s="36"/>
      <c r="X164" s="36"/>
      <c r="Y164" s="36"/>
      <c r="Z164" s="36"/>
      <c r="AA164" s="36"/>
      <c r="AB164" s="36"/>
      <c r="AC164" s="36"/>
      <c r="AD164" s="36"/>
      <c r="AE164" s="36"/>
      <c r="AR164" s="187" t="s">
        <v>307</v>
      </c>
      <c r="AT164" s="187" t="s">
        <v>145</v>
      </c>
      <c r="AU164" s="187" t="s">
        <v>89</v>
      </c>
      <c r="AY164" s="18" t="s">
        <v>142</v>
      </c>
      <c r="BE164" s="188">
        <f t="shared" si="24"/>
        <v>0</v>
      </c>
      <c r="BF164" s="188">
        <f t="shared" si="25"/>
        <v>0</v>
      </c>
      <c r="BG164" s="188">
        <f t="shared" si="26"/>
        <v>0</v>
      </c>
      <c r="BH164" s="188">
        <f t="shared" si="27"/>
        <v>0</v>
      </c>
      <c r="BI164" s="188">
        <f t="shared" si="28"/>
        <v>0</v>
      </c>
      <c r="BJ164" s="18" t="s">
        <v>21</v>
      </c>
      <c r="BK164" s="188">
        <f t="shared" si="29"/>
        <v>0</v>
      </c>
      <c r="BL164" s="18" t="s">
        <v>307</v>
      </c>
      <c r="BM164" s="187" t="s">
        <v>1483</v>
      </c>
    </row>
    <row r="165" spans="1:65" s="2" customFormat="1" ht="24.2" customHeight="1">
      <c r="A165" s="36"/>
      <c r="B165" s="37"/>
      <c r="C165" s="176" t="s">
        <v>469</v>
      </c>
      <c r="D165" s="176" t="s">
        <v>145</v>
      </c>
      <c r="E165" s="177" t="s">
        <v>1484</v>
      </c>
      <c r="F165" s="178" t="s">
        <v>1485</v>
      </c>
      <c r="G165" s="179" t="s">
        <v>177</v>
      </c>
      <c r="H165" s="180">
        <v>1</v>
      </c>
      <c r="I165" s="181"/>
      <c r="J165" s="182">
        <f t="shared" si="20"/>
        <v>0</v>
      </c>
      <c r="K165" s="178" t="s">
        <v>149</v>
      </c>
      <c r="L165" s="41"/>
      <c r="M165" s="183" t="s">
        <v>35</v>
      </c>
      <c r="N165" s="184" t="s">
        <v>51</v>
      </c>
      <c r="O165" s="66"/>
      <c r="P165" s="185">
        <f t="shared" si="21"/>
        <v>0</v>
      </c>
      <c r="Q165" s="185">
        <v>5.1999999999999998E-3</v>
      </c>
      <c r="R165" s="185">
        <f t="shared" si="22"/>
        <v>5.1999999999999998E-3</v>
      </c>
      <c r="S165" s="185">
        <v>0</v>
      </c>
      <c r="T165" s="186">
        <f t="shared" si="23"/>
        <v>0</v>
      </c>
      <c r="U165" s="36"/>
      <c r="V165" s="36"/>
      <c r="W165" s="36"/>
      <c r="X165" s="36"/>
      <c r="Y165" s="36"/>
      <c r="Z165" s="36"/>
      <c r="AA165" s="36"/>
      <c r="AB165" s="36"/>
      <c r="AC165" s="36"/>
      <c r="AD165" s="36"/>
      <c r="AE165" s="36"/>
      <c r="AR165" s="187" t="s">
        <v>307</v>
      </c>
      <c r="AT165" s="187" t="s">
        <v>145</v>
      </c>
      <c r="AU165" s="187" t="s">
        <v>89</v>
      </c>
      <c r="AY165" s="18" t="s">
        <v>142</v>
      </c>
      <c r="BE165" s="188">
        <f t="shared" si="24"/>
        <v>0</v>
      </c>
      <c r="BF165" s="188">
        <f t="shared" si="25"/>
        <v>0</v>
      </c>
      <c r="BG165" s="188">
        <f t="shared" si="26"/>
        <v>0</v>
      </c>
      <c r="BH165" s="188">
        <f t="shared" si="27"/>
        <v>0</v>
      </c>
      <c r="BI165" s="188">
        <f t="shared" si="28"/>
        <v>0</v>
      </c>
      <c r="BJ165" s="18" t="s">
        <v>21</v>
      </c>
      <c r="BK165" s="188">
        <f t="shared" si="29"/>
        <v>0</v>
      </c>
      <c r="BL165" s="18" t="s">
        <v>307</v>
      </c>
      <c r="BM165" s="187" t="s">
        <v>1486</v>
      </c>
    </row>
    <row r="166" spans="1:65" s="2" customFormat="1" ht="24.2" customHeight="1">
      <c r="A166" s="36"/>
      <c r="B166" s="37"/>
      <c r="C166" s="176" t="s">
        <v>474</v>
      </c>
      <c r="D166" s="176" t="s">
        <v>145</v>
      </c>
      <c r="E166" s="177" t="s">
        <v>1487</v>
      </c>
      <c r="F166" s="178" t="s">
        <v>1488</v>
      </c>
      <c r="G166" s="179" t="s">
        <v>177</v>
      </c>
      <c r="H166" s="180">
        <v>1</v>
      </c>
      <c r="I166" s="181"/>
      <c r="J166" s="182">
        <f t="shared" si="20"/>
        <v>0</v>
      </c>
      <c r="K166" s="178" t="s">
        <v>149</v>
      </c>
      <c r="L166" s="41"/>
      <c r="M166" s="183" t="s">
        <v>35</v>
      </c>
      <c r="N166" s="184" t="s">
        <v>51</v>
      </c>
      <c r="O166" s="66"/>
      <c r="P166" s="185">
        <f t="shared" si="21"/>
        <v>0</v>
      </c>
      <c r="Q166" s="185">
        <v>5.7999999999999996E-3</v>
      </c>
      <c r="R166" s="185">
        <f t="shared" si="22"/>
        <v>5.7999999999999996E-3</v>
      </c>
      <c r="S166" s="185">
        <v>0</v>
      </c>
      <c r="T166" s="186">
        <f t="shared" si="23"/>
        <v>0</v>
      </c>
      <c r="U166" s="36"/>
      <c r="V166" s="36"/>
      <c r="W166" s="36"/>
      <c r="X166" s="36"/>
      <c r="Y166" s="36"/>
      <c r="Z166" s="36"/>
      <c r="AA166" s="36"/>
      <c r="AB166" s="36"/>
      <c r="AC166" s="36"/>
      <c r="AD166" s="36"/>
      <c r="AE166" s="36"/>
      <c r="AR166" s="187" t="s">
        <v>307</v>
      </c>
      <c r="AT166" s="187" t="s">
        <v>145</v>
      </c>
      <c r="AU166" s="187" t="s">
        <v>89</v>
      </c>
      <c r="AY166" s="18" t="s">
        <v>142</v>
      </c>
      <c r="BE166" s="188">
        <f t="shared" si="24"/>
        <v>0</v>
      </c>
      <c r="BF166" s="188">
        <f t="shared" si="25"/>
        <v>0</v>
      </c>
      <c r="BG166" s="188">
        <f t="shared" si="26"/>
        <v>0</v>
      </c>
      <c r="BH166" s="188">
        <f t="shared" si="27"/>
        <v>0</v>
      </c>
      <c r="BI166" s="188">
        <f t="shared" si="28"/>
        <v>0</v>
      </c>
      <c r="BJ166" s="18" t="s">
        <v>21</v>
      </c>
      <c r="BK166" s="188">
        <f t="shared" si="29"/>
        <v>0</v>
      </c>
      <c r="BL166" s="18" t="s">
        <v>307</v>
      </c>
      <c r="BM166" s="187" t="s">
        <v>1489</v>
      </c>
    </row>
    <row r="167" spans="1:65" s="2" customFormat="1" ht="24.2" customHeight="1">
      <c r="A167" s="36"/>
      <c r="B167" s="37"/>
      <c r="C167" s="176" t="s">
        <v>478</v>
      </c>
      <c r="D167" s="176" t="s">
        <v>145</v>
      </c>
      <c r="E167" s="177" t="s">
        <v>1490</v>
      </c>
      <c r="F167" s="178" t="s">
        <v>1491</v>
      </c>
      <c r="G167" s="179" t="s">
        <v>177</v>
      </c>
      <c r="H167" s="180">
        <v>2</v>
      </c>
      <c r="I167" s="181"/>
      <c r="J167" s="182">
        <f t="shared" si="20"/>
        <v>0</v>
      </c>
      <c r="K167" s="178" t="s">
        <v>149</v>
      </c>
      <c r="L167" s="41"/>
      <c r="M167" s="183" t="s">
        <v>35</v>
      </c>
      <c r="N167" s="184" t="s">
        <v>51</v>
      </c>
      <c r="O167" s="66"/>
      <c r="P167" s="185">
        <f t="shared" si="21"/>
        <v>0</v>
      </c>
      <c r="Q167" s="185">
        <v>7.1999999999999998E-3</v>
      </c>
      <c r="R167" s="185">
        <f t="shared" si="22"/>
        <v>1.44E-2</v>
      </c>
      <c r="S167" s="185">
        <v>0</v>
      </c>
      <c r="T167" s="186">
        <f t="shared" si="23"/>
        <v>0</v>
      </c>
      <c r="U167" s="36"/>
      <c r="V167" s="36"/>
      <c r="W167" s="36"/>
      <c r="X167" s="36"/>
      <c r="Y167" s="36"/>
      <c r="Z167" s="36"/>
      <c r="AA167" s="36"/>
      <c r="AB167" s="36"/>
      <c r="AC167" s="36"/>
      <c r="AD167" s="36"/>
      <c r="AE167" s="36"/>
      <c r="AR167" s="187" t="s">
        <v>307</v>
      </c>
      <c r="AT167" s="187" t="s">
        <v>145</v>
      </c>
      <c r="AU167" s="187" t="s">
        <v>89</v>
      </c>
      <c r="AY167" s="18" t="s">
        <v>142</v>
      </c>
      <c r="BE167" s="188">
        <f t="shared" si="24"/>
        <v>0</v>
      </c>
      <c r="BF167" s="188">
        <f t="shared" si="25"/>
        <v>0</v>
      </c>
      <c r="BG167" s="188">
        <f t="shared" si="26"/>
        <v>0</v>
      </c>
      <c r="BH167" s="188">
        <f t="shared" si="27"/>
        <v>0</v>
      </c>
      <c r="BI167" s="188">
        <f t="shared" si="28"/>
        <v>0</v>
      </c>
      <c r="BJ167" s="18" t="s">
        <v>21</v>
      </c>
      <c r="BK167" s="188">
        <f t="shared" si="29"/>
        <v>0</v>
      </c>
      <c r="BL167" s="18" t="s">
        <v>307</v>
      </c>
      <c r="BM167" s="187" t="s">
        <v>1492</v>
      </c>
    </row>
    <row r="168" spans="1:65" s="2" customFormat="1" ht="24.2" customHeight="1">
      <c r="A168" s="36"/>
      <c r="B168" s="37"/>
      <c r="C168" s="176" t="s">
        <v>482</v>
      </c>
      <c r="D168" s="176" t="s">
        <v>145</v>
      </c>
      <c r="E168" s="177" t="s">
        <v>1493</v>
      </c>
      <c r="F168" s="178" t="s">
        <v>1494</v>
      </c>
      <c r="G168" s="179" t="s">
        <v>177</v>
      </c>
      <c r="H168" s="180">
        <v>1</v>
      </c>
      <c r="I168" s="181"/>
      <c r="J168" s="182">
        <f t="shared" si="20"/>
        <v>0</v>
      </c>
      <c r="K168" s="178" t="s">
        <v>149</v>
      </c>
      <c r="L168" s="41"/>
      <c r="M168" s="183" t="s">
        <v>35</v>
      </c>
      <c r="N168" s="184" t="s">
        <v>51</v>
      </c>
      <c r="O168" s="66"/>
      <c r="P168" s="185">
        <f t="shared" si="21"/>
        <v>0</v>
      </c>
      <c r="Q168" s="185">
        <v>1.4500000000000001E-2</v>
      </c>
      <c r="R168" s="185">
        <f t="shared" si="22"/>
        <v>1.4500000000000001E-2</v>
      </c>
      <c r="S168" s="185">
        <v>0</v>
      </c>
      <c r="T168" s="186">
        <f t="shared" si="23"/>
        <v>0</v>
      </c>
      <c r="U168" s="36"/>
      <c r="V168" s="36"/>
      <c r="W168" s="36"/>
      <c r="X168" s="36"/>
      <c r="Y168" s="36"/>
      <c r="Z168" s="36"/>
      <c r="AA168" s="36"/>
      <c r="AB168" s="36"/>
      <c r="AC168" s="36"/>
      <c r="AD168" s="36"/>
      <c r="AE168" s="36"/>
      <c r="AR168" s="187" t="s">
        <v>307</v>
      </c>
      <c r="AT168" s="187" t="s">
        <v>145</v>
      </c>
      <c r="AU168" s="187" t="s">
        <v>89</v>
      </c>
      <c r="AY168" s="18" t="s">
        <v>142</v>
      </c>
      <c r="BE168" s="188">
        <f t="shared" si="24"/>
        <v>0</v>
      </c>
      <c r="BF168" s="188">
        <f t="shared" si="25"/>
        <v>0</v>
      </c>
      <c r="BG168" s="188">
        <f t="shared" si="26"/>
        <v>0</v>
      </c>
      <c r="BH168" s="188">
        <f t="shared" si="27"/>
        <v>0</v>
      </c>
      <c r="BI168" s="188">
        <f t="shared" si="28"/>
        <v>0</v>
      </c>
      <c r="BJ168" s="18" t="s">
        <v>21</v>
      </c>
      <c r="BK168" s="188">
        <f t="shared" si="29"/>
        <v>0</v>
      </c>
      <c r="BL168" s="18" t="s">
        <v>307</v>
      </c>
      <c r="BM168" s="187" t="s">
        <v>1495</v>
      </c>
    </row>
    <row r="169" spans="1:65" s="2" customFormat="1" ht="24.2" customHeight="1">
      <c r="A169" s="36"/>
      <c r="B169" s="37"/>
      <c r="C169" s="176" t="s">
        <v>487</v>
      </c>
      <c r="D169" s="176" t="s">
        <v>145</v>
      </c>
      <c r="E169" s="177" t="s">
        <v>1496</v>
      </c>
      <c r="F169" s="178" t="s">
        <v>1497</v>
      </c>
      <c r="G169" s="179" t="s">
        <v>177</v>
      </c>
      <c r="H169" s="180">
        <v>1</v>
      </c>
      <c r="I169" s="181"/>
      <c r="J169" s="182">
        <f t="shared" si="20"/>
        <v>0</v>
      </c>
      <c r="K169" s="178" t="s">
        <v>149</v>
      </c>
      <c r="L169" s="41"/>
      <c r="M169" s="183" t="s">
        <v>35</v>
      </c>
      <c r="N169" s="184" t="s">
        <v>51</v>
      </c>
      <c r="O169" s="66"/>
      <c r="P169" s="185">
        <f t="shared" si="21"/>
        <v>0</v>
      </c>
      <c r="Q169" s="185">
        <v>1.34E-2</v>
      </c>
      <c r="R169" s="185">
        <f t="shared" si="22"/>
        <v>1.34E-2</v>
      </c>
      <c r="S169" s="185">
        <v>0</v>
      </c>
      <c r="T169" s="186">
        <f t="shared" si="23"/>
        <v>0</v>
      </c>
      <c r="U169" s="36"/>
      <c r="V169" s="36"/>
      <c r="W169" s="36"/>
      <c r="X169" s="36"/>
      <c r="Y169" s="36"/>
      <c r="Z169" s="36"/>
      <c r="AA169" s="36"/>
      <c r="AB169" s="36"/>
      <c r="AC169" s="36"/>
      <c r="AD169" s="36"/>
      <c r="AE169" s="36"/>
      <c r="AR169" s="187" t="s">
        <v>307</v>
      </c>
      <c r="AT169" s="187" t="s">
        <v>145</v>
      </c>
      <c r="AU169" s="187" t="s">
        <v>89</v>
      </c>
      <c r="AY169" s="18" t="s">
        <v>142</v>
      </c>
      <c r="BE169" s="188">
        <f t="shared" si="24"/>
        <v>0</v>
      </c>
      <c r="BF169" s="188">
        <f t="shared" si="25"/>
        <v>0</v>
      </c>
      <c r="BG169" s="188">
        <f t="shared" si="26"/>
        <v>0</v>
      </c>
      <c r="BH169" s="188">
        <f t="shared" si="27"/>
        <v>0</v>
      </c>
      <c r="BI169" s="188">
        <f t="shared" si="28"/>
        <v>0</v>
      </c>
      <c r="BJ169" s="18" t="s">
        <v>21</v>
      </c>
      <c r="BK169" s="188">
        <f t="shared" si="29"/>
        <v>0</v>
      </c>
      <c r="BL169" s="18" t="s">
        <v>307</v>
      </c>
      <c r="BM169" s="187" t="s">
        <v>1498</v>
      </c>
    </row>
    <row r="170" spans="1:65" s="2" customFormat="1" ht="24.2" customHeight="1">
      <c r="A170" s="36"/>
      <c r="B170" s="37"/>
      <c r="C170" s="176" t="s">
        <v>491</v>
      </c>
      <c r="D170" s="176" t="s">
        <v>145</v>
      </c>
      <c r="E170" s="177" t="s">
        <v>1499</v>
      </c>
      <c r="F170" s="178" t="s">
        <v>1500</v>
      </c>
      <c r="G170" s="179" t="s">
        <v>177</v>
      </c>
      <c r="H170" s="180">
        <v>1</v>
      </c>
      <c r="I170" s="181"/>
      <c r="J170" s="182">
        <f t="shared" si="20"/>
        <v>0</v>
      </c>
      <c r="K170" s="178" t="s">
        <v>149</v>
      </c>
      <c r="L170" s="41"/>
      <c r="M170" s="183" t="s">
        <v>35</v>
      </c>
      <c r="N170" s="184" t="s">
        <v>51</v>
      </c>
      <c r="O170" s="66"/>
      <c r="P170" s="185">
        <f t="shared" si="21"/>
        <v>0</v>
      </c>
      <c r="Q170" s="185">
        <v>1.6549999999999999E-2</v>
      </c>
      <c r="R170" s="185">
        <f t="shared" si="22"/>
        <v>1.6549999999999999E-2</v>
      </c>
      <c r="S170" s="185">
        <v>0</v>
      </c>
      <c r="T170" s="186">
        <f t="shared" si="23"/>
        <v>0</v>
      </c>
      <c r="U170" s="36"/>
      <c r="V170" s="36"/>
      <c r="W170" s="36"/>
      <c r="X170" s="36"/>
      <c r="Y170" s="36"/>
      <c r="Z170" s="36"/>
      <c r="AA170" s="36"/>
      <c r="AB170" s="36"/>
      <c r="AC170" s="36"/>
      <c r="AD170" s="36"/>
      <c r="AE170" s="36"/>
      <c r="AR170" s="187" t="s">
        <v>307</v>
      </c>
      <c r="AT170" s="187" t="s">
        <v>145</v>
      </c>
      <c r="AU170" s="187" t="s">
        <v>89</v>
      </c>
      <c r="AY170" s="18" t="s">
        <v>142</v>
      </c>
      <c r="BE170" s="188">
        <f t="shared" si="24"/>
        <v>0</v>
      </c>
      <c r="BF170" s="188">
        <f t="shared" si="25"/>
        <v>0</v>
      </c>
      <c r="BG170" s="188">
        <f t="shared" si="26"/>
        <v>0</v>
      </c>
      <c r="BH170" s="188">
        <f t="shared" si="27"/>
        <v>0</v>
      </c>
      <c r="BI170" s="188">
        <f t="shared" si="28"/>
        <v>0</v>
      </c>
      <c r="BJ170" s="18" t="s">
        <v>21</v>
      </c>
      <c r="BK170" s="188">
        <f t="shared" si="29"/>
        <v>0</v>
      </c>
      <c r="BL170" s="18" t="s">
        <v>307</v>
      </c>
      <c r="BM170" s="187" t="s">
        <v>1501</v>
      </c>
    </row>
    <row r="171" spans="1:65" s="2" customFormat="1" ht="24.2" customHeight="1">
      <c r="A171" s="36"/>
      <c r="B171" s="37"/>
      <c r="C171" s="176" t="s">
        <v>495</v>
      </c>
      <c r="D171" s="176" t="s">
        <v>145</v>
      </c>
      <c r="E171" s="177" t="s">
        <v>1502</v>
      </c>
      <c r="F171" s="178" t="s">
        <v>1503</v>
      </c>
      <c r="G171" s="179" t="s">
        <v>177</v>
      </c>
      <c r="H171" s="180">
        <v>3</v>
      </c>
      <c r="I171" s="181"/>
      <c r="J171" s="182">
        <f t="shared" si="20"/>
        <v>0</v>
      </c>
      <c r="K171" s="178" t="s">
        <v>149</v>
      </c>
      <c r="L171" s="41"/>
      <c r="M171" s="183" t="s">
        <v>35</v>
      </c>
      <c r="N171" s="184" t="s">
        <v>51</v>
      </c>
      <c r="O171" s="66"/>
      <c r="P171" s="185">
        <f t="shared" si="21"/>
        <v>0</v>
      </c>
      <c r="Q171" s="185">
        <v>2.5159999999999998E-2</v>
      </c>
      <c r="R171" s="185">
        <f t="shared" si="22"/>
        <v>7.5479999999999992E-2</v>
      </c>
      <c r="S171" s="185">
        <v>0</v>
      </c>
      <c r="T171" s="186">
        <f t="shared" si="23"/>
        <v>0</v>
      </c>
      <c r="U171" s="36"/>
      <c r="V171" s="36"/>
      <c r="W171" s="36"/>
      <c r="X171" s="36"/>
      <c r="Y171" s="36"/>
      <c r="Z171" s="36"/>
      <c r="AA171" s="36"/>
      <c r="AB171" s="36"/>
      <c r="AC171" s="36"/>
      <c r="AD171" s="36"/>
      <c r="AE171" s="36"/>
      <c r="AR171" s="187" t="s">
        <v>307</v>
      </c>
      <c r="AT171" s="187" t="s">
        <v>145</v>
      </c>
      <c r="AU171" s="187" t="s">
        <v>89</v>
      </c>
      <c r="AY171" s="18" t="s">
        <v>142</v>
      </c>
      <c r="BE171" s="188">
        <f t="shared" si="24"/>
        <v>0</v>
      </c>
      <c r="BF171" s="188">
        <f t="shared" si="25"/>
        <v>0</v>
      </c>
      <c r="BG171" s="188">
        <f t="shared" si="26"/>
        <v>0</v>
      </c>
      <c r="BH171" s="188">
        <f t="shared" si="27"/>
        <v>0</v>
      </c>
      <c r="BI171" s="188">
        <f t="shared" si="28"/>
        <v>0</v>
      </c>
      <c r="BJ171" s="18" t="s">
        <v>21</v>
      </c>
      <c r="BK171" s="188">
        <f t="shared" si="29"/>
        <v>0</v>
      </c>
      <c r="BL171" s="18" t="s">
        <v>307</v>
      </c>
      <c r="BM171" s="187" t="s">
        <v>1504</v>
      </c>
    </row>
    <row r="172" spans="1:65" s="2" customFormat="1" ht="24.2" customHeight="1">
      <c r="A172" s="36"/>
      <c r="B172" s="37"/>
      <c r="C172" s="176" t="s">
        <v>499</v>
      </c>
      <c r="D172" s="176" t="s">
        <v>145</v>
      </c>
      <c r="E172" s="177" t="s">
        <v>1505</v>
      </c>
      <c r="F172" s="178" t="s">
        <v>1506</v>
      </c>
      <c r="G172" s="179" t="s">
        <v>177</v>
      </c>
      <c r="H172" s="180">
        <v>1</v>
      </c>
      <c r="I172" s="181"/>
      <c r="J172" s="182">
        <f t="shared" si="20"/>
        <v>0</v>
      </c>
      <c r="K172" s="178" t="s">
        <v>149</v>
      </c>
      <c r="L172" s="41"/>
      <c r="M172" s="183" t="s">
        <v>35</v>
      </c>
      <c r="N172" s="184" t="s">
        <v>51</v>
      </c>
      <c r="O172" s="66"/>
      <c r="P172" s="185">
        <f t="shared" si="21"/>
        <v>0</v>
      </c>
      <c r="Q172" s="185">
        <v>3.09E-2</v>
      </c>
      <c r="R172" s="185">
        <f t="shared" si="22"/>
        <v>3.09E-2</v>
      </c>
      <c r="S172" s="185">
        <v>0</v>
      </c>
      <c r="T172" s="186">
        <f t="shared" si="23"/>
        <v>0</v>
      </c>
      <c r="U172" s="36"/>
      <c r="V172" s="36"/>
      <c r="W172" s="36"/>
      <c r="X172" s="36"/>
      <c r="Y172" s="36"/>
      <c r="Z172" s="36"/>
      <c r="AA172" s="36"/>
      <c r="AB172" s="36"/>
      <c r="AC172" s="36"/>
      <c r="AD172" s="36"/>
      <c r="AE172" s="36"/>
      <c r="AR172" s="187" t="s">
        <v>307</v>
      </c>
      <c r="AT172" s="187" t="s">
        <v>145</v>
      </c>
      <c r="AU172" s="187" t="s">
        <v>89</v>
      </c>
      <c r="AY172" s="18" t="s">
        <v>142</v>
      </c>
      <c r="BE172" s="188">
        <f t="shared" si="24"/>
        <v>0</v>
      </c>
      <c r="BF172" s="188">
        <f t="shared" si="25"/>
        <v>0</v>
      </c>
      <c r="BG172" s="188">
        <f t="shared" si="26"/>
        <v>0</v>
      </c>
      <c r="BH172" s="188">
        <f t="shared" si="27"/>
        <v>0</v>
      </c>
      <c r="BI172" s="188">
        <f t="shared" si="28"/>
        <v>0</v>
      </c>
      <c r="BJ172" s="18" t="s">
        <v>21</v>
      </c>
      <c r="BK172" s="188">
        <f t="shared" si="29"/>
        <v>0</v>
      </c>
      <c r="BL172" s="18" t="s">
        <v>307</v>
      </c>
      <c r="BM172" s="187" t="s">
        <v>1507</v>
      </c>
    </row>
    <row r="173" spans="1:65" s="2" customFormat="1" ht="24.2" customHeight="1">
      <c r="A173" s="36"/>
      <c r="B173" s="37"/>
      <c r="C173" s="176" t="s">
        <v>503</v>
      </c>
      <c r="D173" s="176" t="s">
        <v>145</v>
      </c>
      <c r="E173" s="177" t="s">
        <v>1508</v>
      </c>
      <c r="F173" s="178" t="s">
        <v>1509</v>
      </c>
      <c r="G173" s="179" t="s">
        <v>177</v>
      </c>
      <c r="H173" s="180">
        <v>1</v>
      </c>
      <c r="I173" s="181"/>
      <c r="J173" s="182">
        <f t="shared" si="20"/>
        <v>0</v>
      </c>
      <c r="K173" s="178" t="s">
        <v>149</v>
      </c>
      <c r="L173" s="41"/>
      <c r="M173" s="183" t="s">
        <v>35</v>
      </c>
      <c r="N173" s="184" t="s">
        <v>51</v>
      </c>
      <c r="O173" s="66"/>
      <c r="P173" s="185">
        <f t="shared" si="21"/>
        <v>0</v>
      </c>
      <c r="Q173" s="185">
        <v>3.6639999999999999E-2</v>
      </c>
      <c r="R173" s="185">
        <f t="shared" si="22"/>
        <v>3.6639999999999999E-2</v>
      </c>
      <c r="S173" s="185">
        <v>0</v>
      </c>
      <c r="T173" s="186">
        <f t="shared" si="23"/>
        <v>0</v>
      </c>
      <c r="U173" s="36"/>
      <c r="V173" s="36"/>
      <c r="W173" s="36"/>
      <c r="X173" s="36"/>
      <c r="Y173" s="36"/>
      <c r="Z173" s="36"/>
      <c r="AA173" s="36"/>
      <c r="AB173" s="36"/>
      <c r="AC173" s="36"/>
      <c r="AD173" s="36"/>
      <c r="AE173" s="36"/>
      <c r="AR173" s="187" t="s">
        <v>307</v>
      </c>
      <c r="AT173" s="187" t="s">
        <v>145</v>
      </c>
      <c r="AU173" s="187" t="s">
        <v>89</v>
      </c>
      <c r="AY173" s="18" t="s">
        <v>142</v>
      </c>
      <c r="BE173" s="188">
        <f t="shared" si="24"/>
        <v>0</v>
      </c>
      <c r="BF173" s="188">
        <f t="shared" si="25"/>
        <v>0</v>
      </c>
      <c r="BG173" s="188">
        <f t="shared" si="26"/>
        <v>0</v>
      </c>
      <c r="BH173" s="188">
        <f t="shared" si="27"/>
        <v>0</v>
      </c>
      <c r="BI173" s="188">
        <f t="shared" si="28"/>
        <v>0</v>
      </c>
      <c r="BJ173" s="18" t="s">
        <v>21</v>
      </c>
      <c r="BK173" s="188">
        <f t="shared" si="29"/>
        <v>0</v>
      </c>
      <c r="BL173" s="18" t="s">
        <v>307</v>
      </c>
      <c r="BM173" s="187" t="s">
        <v>1510</v>
      </c>
    </row>
    <row r="174" spans="1:65" s="2" customFormat="1" ht="24.2" customHeight="1">
      <c r="A174" s="36"/>
      <c r="B174" s="37"/>
      <c r="C174" s="176" t="s">
        <v>507</v>
      </c>
      <c r="D174" s="176" t="s">
        <v>145</v>
      </c>
      <c r="E174" s="177" t="s">
        <v>1511</v>
      </c>
      <c r="F174" s="178" t="s">
        <v>1512</v>
      </c>
      <c r="G174" s="179" t="s">
        <v>177</v>
      </c>
      <c r="H174" s="180">
        <v>3</v>
      </c>
      <c r="I174" s="181"/>
      <c r="J174" s="182">
        <f t="shared" si="20"/>
        <v>0</v>
      </c>
      <c r="K174" s="178" t="s">
        <v>149</v>
      </c>
      <c r="L174" s="41"/>
      <c r="M174" s="183" t="s">
        <v>35</v>
      </c>
      <c r="N174" s="184" t="s">
        <v>51</v>
      </c>
      <c r="O174" s="66"/>
      <c r="P174" s="185">
        <f t="shared" si="21"/>
        <v>0</v>
      </c>
      <c r="Q174" s="185">
        <v>4.2380000000000001E-2</v>
      </c>
      <c r="R174" s="185">
        <f t="shared" si="22"/>
        <v>0.12714</v>
      </c>
      <c r="S174" s="185">
        <v>0</v>
      </c>
      <c r="T174" s="186">
        <f t="shared" si="23"/>
        <v>0</v>
      </c>
      <c r="U174" s="36"/>
      <c r="V174" s="36"/>
      <c r="W174" s="36"/>
      <c r="X174" s="36"/>
      <c r="Y174" s="36"/>
      <c r="Z174" s="36"/>
      <c r="AA174" s="36"/>
      <c r="AB174" s="36"/>
      <c r="AC174" s="36"/>
      <c r="AD174" s="36"/>
      <c r="AE174" s="36"/>
      <c r="AR174" s="187" t="s">
        <v>307</v>
      </c>
      <c r="AT174" s="187" t="s">
        <v>145</v>
      </c>
      <c r="AU174" s="187" t="s">
        <v>89</v>
      </c>
      <c r="AY174" s="18" t="s">
        <v>142</v>
      </c>
      <c r="BE174" s="188">
        <f t="shared" si="24"/>
        <v>0</v>
      </c>
      <c r="BF174" s="188">
        <f t="shared" si="25"/>
        <v>0</v>
      </c>
      <c r="BG174" s="188">
        <f t="shared" si="26"/>
        <v>0</v>
      </c>
      <c r="BH174" s="188">
        <f t="shared" si="27"/>
        <v>0</v>
      </c>
      <c r="BI174" s="188">
        <f t="shared" si="28"/>
        <v>0</v>
      </c>
      <c r="BJ174" s="18" t="s">
        <v>21</v>
      </c>
      <c r="BK174" s="188">
        <f t="shared" si="29"/>
        <v>0</v>
      </c>
      <c r="BL174" s="18" t="s">
        <v>307</v>
      </c>
      <c r="BM174" s="187" t="s">
        <v>1513</v>
      </c>
    </row>
    <row r="175" spans="1:65" s="2" customFormat="1" ht="24.2" customHeight="1">
      <c r="A175" s="36"/>
      <c r="B175" s="37"/>
      <c r="C175" s="176" t="s">
        <v>511</v>
      </c>
      <c r="D175" s="176" t="s">
        <v>145</v>
      </c>
      <c r="E175" s="177" t="s">
        <v>1514</v>
      </c>
      <c r="F175" s="178" t="s">
        <v>1515</v>
      </c>
      <c r="G175" s="179" t="s">
        <v>177</v>
      </c>
      <c r="H175" s="180">
        <v>1</v>
      </c>
      <c r="I175" s="181"/>
      <c r="J175" s="182">
        <f t="shared" si="20"/>
        <v>0</v>
      </c>
      <c r="K175" s="178" t="s">
        <v>149</v>
      </c>
      <c r="L175" s="41"/>
      <c r="M175" s="183" t="s">
        <v>35</v>
      </c>
      <c r="N175" s="184" t="s">
        <v>51</v>
      </c>
      <c r="O175" s="66"/>
      <c r="P175" s="185">
        <f t="shared" si="21"/>
        <v>0</v>
      </c>
      <c r="Q175" s="185">
        <v>4.8120000000000003E-2</v>
      </c>
      <c r="R175" s="185">
        <f t="shared" si="22"/>
        <v>4.8120000000000003E-2</v>
      </c>
      <c r="S175" s="185">
        <v>0</v>
      </c>
      <c r="T175" s="186">
        <f t="shared" si="23"/>
        <v>0</v>
      </c>
      <c r="U175" s="36"/>
      <c r="V175" s="36"/>
      <c r="W175" s="36"/>
      <c r="X175" s="36"/>
      <c r="Y175" s="36"/>
      <c r="Z175" s="36"/>
      <c r="AA175" s="36"/>
      <c r="AB175" s="36"/>
      <c r="AC175" s="36"/>
      <c r="AD175" s="36"/>
      <c r="AE175" s="36"/>
      <c r="AR175" s="187" t="s">
        <v>307</v>
      </c>
      <c r="AT175" s="187" t="s">
        <v>145</v>
      </c>
      <c r="AU175" s="187" t="s">
        <v>89</v>
      </c>
      <c r="AY175" s="18" t="s">
        <v>142</v>
      </c>
      <c r="BE175" s="188">
        <f t="shared" si="24"/>
        <v>0</v>
      </c>
      <c r="BF175" s="188">
        <f t="shared" si="25"/>
        <v>0</v>
      </c>
      <c r="BG175" s="188">
        <f t="shared" si="26"/>
        <v>0</v>
      </c>
      <c r="BH175" s="188">
        <f t="shared" si="27"/>
        <v>0</v>
      </c>
      <c r="BI175" s="188">
        <f t="shared" si="28"/>
        <v>0</v>
      </c>
      <c r="BJ175" s="18" t="s">
        <v>21</v>
      </c>
      <c r="BK175" s="188">
        <f t="shared" si="29"/>
        <v>0</v>
      </c>
      <c r="BL175" s="18" t="s">
        <v>307</v>
      </c>
      <c r="BM175" s="187" t="s">
        <v>1516</v>
      </c>
    </row>
    <row r="176" spans="1:65" s="2" customFormat="1" ht="24.2" customHeight="1">
      <c r="A176" s="36"/>
      <c r="B176" s="37"/>
      <c r="C176" s="176" t="s">
        <v>520</v>
      </c>
      <c r="D176" s="176" t="s">
        <v>145</v>
      </c>
      <c r="E176" s="177" t="s">
        <v>1517</v>
      </c>
      <c r="F176" s="178" t="s">
        <v>1518</v>
      </c>
      <c r="G176" s="179" t="s">
        <v>177</v>
      </c>
      <c r="H176" s="180">
        <v>1</v>
      </c>
      <c r="I176" s="181"/>
      <c r="J176" s="182">
        <f t="shared" si="20"/>
        <v>0</v>
      </c>
      <c r="K176" s="178" t="s">
        <v>149</v>
      </c>
      <c r="L176" s="41"/>
      <c r="M176" s="183" t="s">
        <v>35</v>
      </c>
      <c r="N176" s="184" t="s">
        <v>51</v>
      </c>
      <c r="O176" s="66"/>
      <c r="P176" s="185">
        <f t="shared" si="21"/>
        <v>0</v>
      </c>
      <c r="Q176" s="185">
        <v>2.1760000000000002E-2</v>
      </c>
      <c r="R176" s="185">
        <f t="shared" si="22"/>
        <v>2.1760000000000002E-2</v>
      </c>
      <c r="S176" s="185">
        <v>0</v>
      </c>
      <c r="T176" s="186">
        <f t="shared" si="23"/>
        <v>0</v>
      </c>
      <c r="U176" s="36"/>
      <c r="V176" s="36"/>
      <c r="W176" s="36"/>
      <c r="X176" s="36"/>
      <c r="Y176" s="36"/>
      <c r="Z176" s="36"/>
      <c r="AA176" s="36"/>
      <c r="AB176" s="36"/>
      <c r="AC176" s="36"/>
      <c r="AD176" s="36"/>
      <c r="AE176" s="36"/>
      <c r="AR176" s="187" t="s">
        <v>307</v>
      </c>
      <c r="AT176" s="187" t="s">
        <v>145</v>
      </c>
      <c r="AU176" s="187" t="s">
        <v>89</v>
      </c>
      <c r="AY176" s="18" t="s">
        <v>142</v>
      </c>
      <c r="BE176" s="188">
        <f t="shared" si="24"/>
        <v>0</v>
      </c>
      <c r="BF176" s="188">
        <f t="shared" si="25"/>
        <v>0</v>
      </c>
      <c r="BG176" s="188">
        <f t="shared" si="26"/>
        <v>0</v>
      </c>
      <c r="BH176" s="188">
        <f t="shared" si="27"/>
        <v>0</v>
      </c>
      <c r="BI176" s="188">
        <f t="shared" si="28"/>
        <v>0</v>
      </c>
      <c r="BJ176" s="18" t="s">
        <v>21</v>
      </c>
      <c r="BK176" s="188">
        <f t="shared" si="29"/>
        <v>0</v>
      </c>
      <c r="BL176" s="18" t="s">
        <v>307</v>
      </c>
      <c r="BM176" s="187" t="s">
        <v>1519</v>
      </c>
    </row>
    <row r="177" spans="1:65" s="2" customFormat="1" ht="24.2" customHeight="1">
      <c r="A177" s="36"/>
      <c r="B177" s="37"/>
      <c r="C177" s="176" t="s">
        <v>525</v>
      </c>
      <c r="D177" s="176" t="s">
        <v>145</v>
      </c>
      <c r="E177" s="177" t="s">
        <v>1520</v>
      </c>
      <c r="F177" s="178" t="s">
        <v>1521</v>
      </c>
      <c r="G177" s="179" t="s">
        <v>177</v>
      </c>
      <c r="H177" s="180">
        <v>1</v>
      </c>
      <c r="I177" s="181"/>
      <c r="J177" s="182">
        <f t="shared" si="20"/>
        <v>0</v>
      </c>
      <c r="K177" s="178" t="s">
        <v>149</v>
      </c>
      <c r="L177" s="41"/>
      <c r="M177" s="183" t="s">
        <v>35</v>
      </c>
      <c r="N177" s="184" t="s">
        <v>51</v>
      </c>
      <c r="O177" s="66"/>
      <c r="P177" s="185">
        <f t="shared" si="21"/>
        <v>0</v>
      </c>
      <c r="Q177" s="185">
        <v>2.5020000000000001E-2</v>
      </c>
      <c r="R177" s="185">
        <f t="shared" si="22"/>
        <v>2.5020000000000001E-2</v>
      </c>
      <c r="S177" s="185">
        <v>0</v>
      </c>
      <c r="T177" s="186">
        <f t="shared" si="23"/>
        <v>0</v>
      </c>
      <c r="U177" s="36"/>
      <c r="V177" s="36"/>
      <c r="W177" s="36"/>
      <c r="X177" s="36"/>
      <c r="Y177" s="36"/>
      <c r="Z177" s="36"/>
      <c r="AA177" s="36"/>
      <c r="AB177" s="36"/>
      <c r="AC177" s="36"/>
      <c r="AD177" s="36"/>
      <c r="AE177" s="36"/>
      <c r="AR177" s="187" t="s">
        <v>307</v>
      </c>
      <c r="AT177" s="187" t="s">
        <v>145</v>
      </c>
      <c r="AU177" s="187" t="s">
        <v>89</v>
      </c>
      <c r="AY177" s="18" t="s">
        <v>142</v>
      </c>
      <c r="BE177" s="188">
        <f t="shared" si="24"/>
        <v>0</v>
      </c>
      <c r="BF177" s="188">
        <f t="shared" si="25"/>
        <v>0</v>
      </c>
      <c r="BG177" s="188">
        <f t="shared" si="26"/>
        <v>0</v>
      </c>
      <c r="BH177" s="188">
        <f t="shared" si="27"/>
        <v>0</v>
      </c>
      <c r="BI177" s="188">
        <f t="shared" si="28"/>
        <v>0</v>
      </c>
      <c r="BJ177" s="18" t="s">
        <v>21</v>
      </c>
      <c r="BK177" s="188">
        <f t="shared" si="29"/>
        <v>0</v>
      </c>
      <c r="BL177" s="18" t="s">
        <v>307</v>
      </c>
      <c r="BM177" s="187" t="s">
        <v>1522</v>
      </c>
    </row>
    <row r="178" spans="1:65" s="2" customFormat="1" ht="24.2" customHeight="1">
      <c r="A178" s="36"/>
      <c r="B178" s="37"/>
      <c r="C178" s="176" t="s">
        <v>530</v>
      </c>
      <c r="D178" s="176" t="s">
        <v>145</v>
      </c>
      <c r="E178" s="177" t="s">
        <v>1523</v>
      </c>
      <c r="F178" s="178" t="s">
        <v>1524</v>
      </c>
      <c r="G178" s="179" t="s">
        <v>177</v>
      </c>
      <c r="H178" s="180">
        <v>2</v>
      </c>
      <c r="I178" s="181"/>
      <c r="J178" s="182">
        <f t="shared" si="20"/>
        <v>0</v>
      </c>
      <c r="K178" s="178" t="s">
        <v>149</v>
      </c>
      <c r="L178" s="41"/>
      <c r="M178" s="183" t="s">
        <v>35</v>
      </c>
      <c r="N178" s="184" t="s">
        <v>51</v>
      </c>
      <c r="O178" s="66"/>
      <c r="P178" s="185">
        <f t="shared" si="21"/>
        <v>0</v>
      </c>
      <c r="Q178" s="185">
        <v>2.828E-2</v>
      </c>
      <c r="R178" s="185">
        <f t="shared" si="22"/>
        <v>5.6559999999999999E-2</v>
      </c>
      <c r="S178" s="185">
        <v>0</v>
      </c>
      <c r="T178" s="186">
        <f t="shared" si="23"/>
        <v>0</v>
      </c>
      <c r="U178" s="36"/>
      <c r="V178" s="36"/>
      <c r="W178" s="36"/>
      <c r="X178" s="36"/>
      <c r="Y178" s="36"/>
      <c r="Z178" s="36"/>
      <c r="AA178" s="36"/>
      <c r="AB178" s="36"/>
      <c r="AC178" s="36"/>
      <c r="AD178" s="36"/>
      <c r="AE178" s="36"/>
      <c r="AR178" s="187" t="s">
        <v>307</v>
      </c>
      <c r="AT178" s="187" t="s">
        <v>145</v>
      </c>
      <c r="AU178" s="187" t="s">
        <v>89</v>
      </c>
      <c r="AY178" s="18" t="s">
        <v>142</v>
      </c>
      <c r="BE178" s="188">
        <f t="shared" si="24"/>
        <v>0</v>
      </c>
      <c r="BF178" s="188">
        <f t="shared" si="25"/>
        <v>0</v>
      </c>
      <c r="BG178" s="188">
        <f t="shared" si="26"/>
        <v>0</v>
      </c>
      <c r="BH178" s="188">
        <f t="shared" si="27"/>
        <v>0</v>
      </c>
      <c r="BI178" s="188">
        <f t="shared" si="28"/>
        <v>0</v>
      </c>
      <c r="BJ178" s="18" t="s">
        <v>21</v>
      </c>
      <c r="BK178" s="188">
        <f t="shared" si="29"/>
        <v>0</v>
      </c>
      <c r="BL178" s="18" t="s">
        <v>307</v>
      </c>
      <c r="BM178" s="187" t="s">
        <v>1525</v>
      </c>
    </row>
    <row r="179" spans="1:65" s="2" customFormat="1" ht="24.2" customHeight="1">
      <c r="A179" s="36"/>
      <c r="B179" s="37"/>
      <c r="C179" s="176" t="s">
        <v>534</v>
      </c>
      <c r="D179" s="176" t="s">
        <v>145</v>
      </c>
      <c r="E179" s="177" t="s">
        <v>1526</v>
      </c>
      <c r="F179" s="178" t="s">
        <v>1527</v>
      </c>
      <c r="G179" s="179" t="s">
        <v>177</v>
      </c>
      <c r="H179" s="180">
        <v>1</v>
      </c>
      <c r="I179" s="181"/>
      <c r="J179" s="182">
        <f t="shared" si="20"/>
        <v>0</v>
      </c>
      <c r="K179" s="178" t="s">
        <v>149</v>
      </c>
      <c r="L179" s="41"/>
      <c r="M179" s="183" t="s">
        <v>35</v>
      </c>
      <c r="N179" s="184" t="s">
        <v>51</v>
      </c>
      <c r="O179" s="66"/>
      <c r="P179" s="185">
        <f t="shared" si="21"/>
        <v>0</v>
      </c>
      <c r="Q179" s="185">
        <v>3.7199999999999997E-2</v>
      </c>
      <c r="R179" s="185">
        <f t="shared" si="22"/>
        <v>3.7199999999999997E-2</v>
      </c>
      <c r="S179" s="185">
        <v>0</v>
      </c>
      <c r="T179" s="186">
        <f t="shared" si="23"/>
        <v>0</v>
      </c>
      <c r="U179" s="36"/>
      <c r="V179" s="36"/>
      <c r="W179" s="36"/>
      <c r="X179" s="36"/>
      <c r="Y179" s="36"/>
      <c r="Z179" s="36"/>
      <c r="AA179" s="36"/>
      <c r="AB179" s="36"/>
      <c r="AC179" s="36"/>
      <c r="AD179" s="36"/>
      <c r="AE179" s="36"/>
      <c r="AR179" s="187" t="s">
        <v>307</v>
      </c>
      <c r="AT179" s="187" t="s">
        <v>145</v>
      </c>
      <c r="AU179" s="187" t="s">
        <v>89</v>
      </c>
      <c r="AY179" s="18" t="s">
        <v>142</v>
      </c>
      <c r="BE179" s="188">
        <f t="shared" si="24"/>
        <v>0</v>
      </c>
      <c r="BF179" s="188">
        <f t="shared" si="25"/>
        <v>0</v>
      </c>
      <c r="BG179" s="188">
        <f t="shared" si="26"/>
        <v>0</v>
      </c>
      <c r="BH179" s="188">
        <f t="shared" si="27"/>
        <v>0</v>
      </c>
      <c r="BI179" s="188">
        <f t="shared" si="28"/>
        <v>0</v>
      </c>
      <c r="BJ179" s="18" t="s">
        <v>21</v>
      </c>
      <c r="BK179" s="188">
        <f t="shared" si="29"/>
        <v>0</v>
      </c>
      <c r="BL179" s="18" t="s">
        <v>307</v>
      </c>
      <c r="BM179" s="187" t="s">
        <v>1528</v>
      </c>
    </row>
    <row r="180" spans="1:65" s="2" customFormat="1" ht="24.2" customHeight="1">
      <c r="A180" s="36"/>
      <c r="B180" s="37"/>
      <c r="C180" s="176" t="s">
        <v>538</v>
      </c>
      <c r="D180" s="176" t="s">
        <v>145</v>
      </c>
      <c r="E180" s="177" t="s">
        <v>1529</v>
      </c>
      <c r="F180" s="178" t="s">
        <v>1530</v>
      </c>
      <c r="G180" s="179" t="s">
        <v>177</v>
      </c>
      <c r="H180" s="180">
        <v>1</v>
      </c>
      <c r="I180" s="181"/>
      <c r="J180" s="182">
        <f t="shared" si="20"/>
        <v>0</v>
      </c>
      <c r="K180" s="178" t="s">
        <v>149</v>
      </c>
      <c r="L180" s="41"/>
      <c r="M180" s="183" t="s">
        <v>35</v>
      </c>
      <c r="N180" s="184" t="s">
        <v>51</v>
      </c>
      <c r="O180" s="66"/>
      <c r="P180" s="185">
        <f t="shared" si="21"/>
        <v>0</v>
      </c>
      <c r="Q180" s="185">
        <v>4.1320000000000003E-2</v>
      </c>
      <c r="R180" s="185">
        <f t="shared" si="22"/>
        <v>4.1320000000000003E-2</v>
      </c>
      <c r="S180" s="185">
        <v>0</v>
      </c>
      <c r="T180" s="186">
        <f t="shared" si="23"/>
        <v>0</v>
      </c>
      <c r="U180" s="36"/>
      <c r="V180" s="36"/>
      <c r="W180" s="36"/>
      <c r="X180" s="36"/>
      <c r="Y180" s="36"/>
      <c r="Z180" s="36"/>
      <c r="AA180" s="36"/>
      <c r="AB180" s="36"/>
      <c r="AC180" s="36"/>
      <c r="AD180" s="36"/>
      <c r="AE180" s="36"/>
      <c r="AR180" s="187" t="s">
        <v>307</v>
      </c>
      <c r="AT180" s="187" t="s">
        <v>145</v>
      </c>
      <c r="AU180" s="187" t="s">
        <v>89</v>
      </c>
      <c r="AY180" s="18" t="s">
        <v>142</v>
      </c>
      <c r="BE180" s="188">
        <f t="shared" si="24"/>
        <v>0</v>
      </c>
      <c r="BF180" s="188">
        <f t="shared" si="25"/>
        <v>0</v>
      </c>
      <c r="BG180" s="188">
        <f t="shared" si="26"/>
        <v>0</v>
      </c>
      <c r="BH180" s="188">
        <f t="shared" si="27"/>
        <v>0</v>
      </c>
      <c r="BI180" s="188">
        <f t="shared" si="28"/>
        <v>0</v>
      </c>
      <c r="BJ180" s="18" t="s">
        <v>21</v>
      </c>
      <c r="BK180" s="188">
        <f t="shared" si="29"/>
        <v>0</v>
      </c>
      <c r="BL180" s="18" t="s">
        <v>307</v>
      </c>
      <c r="BM180" s="187" t="s">
        <v>1531</v>
      </c>
    </row>
    <row r="181" spans="1:65" s="2" customFormat="1" ht="24.2" customHeight="1">
      <c r="A181" s="36"/>
      <c r="B181" s="37"/>
      <c r="C181" s="176" t="s">
        <v>540</v>
      </c>
      <c r="D181" s="176" t="s">
        <v>145</v>
      </c>
      <c r="E181" s="177" t="s">
        <v>1532</v>
      </c>
      <c r="F181" s="178" t="s">
        <v>1533</v>
      </c>
      <c r="G181" s="179" t="s">
        <v>177</v>
      </c>
      <c r="H181" s="180">
        <v>3</v>
      </c>
      <c r="I181" s="181"/>
      <c r="J181" s="182">
        <f t="shared" si="20"/>
        <v>0</v>
      </c>
      <c r="K181" s="178" t="s">
        <v>149</v>
      </c>
      <c r="L181" s="41"/>
      <c r="M181" s="183" t="s">
        <v>35</v>
      </c>
      <c r="N181" s="184" t="s">
        <v>51</v>
      </c>
      <c r="O181" s="66"/>
      <c r="P181" s="185">
        <f t="shared" si="21"/>
        <v>0</v>
      </c>
      <c r="Q181" s="185">
        <v>4.7840000000000001E-2</v>
      </c>
      <c r="R181" s="185">
        <f t="shared" si="22"/>
        <v>0.14352000000000001</v>
      </c>
      <c r="S181" s="185">
        <v>0</v>
      </c>
      <c r="T181" s="186">
        <f t="shared" si="23"/>
        <v>0</v>
      </c>
      <c r="U181" s="36"/>
      <c r="V181" s="36"/>
      <c r="W181" s="36"/>
      <c r="X181" s="36"/>
      <c r="Y181" s="36"/>
      <c r="Z181" s="36"/>
      <c r="AA181" s="36"/>
      <c r="AB181" s="36"/>
      <c r="AC181" s="36"/>
      <c r="AD181" s="36"/>
      <c r="AE181" s="36"/>
      <c r="AR181" s="187" t="s">
        <v>307</v>
      </c>
      <c r="AT181" s="187" t="s">
        <v>145</v>
      </c>
      <c r="AU181" s="187" t="s">
        <v>89</v>
      </c>
      <c r="AY181" s="18" t="s">
        <v>142</v>
      </c>
      <c r="BE181" s="188">
        <f t="shared" si="24"/>
        <v>0</v>
      </c>
      <c r="BF181" s="188">
        <f t="shared" si="25"/>
        <v>0</v>
      </c>
      <c r="BG181" s="188">
        <f t="shared" si="26"/>
        <v>0</v>
      </c>
      <c r="BH181" s="188">
        <f t="shared" si="27"/>
        <v>0</v>
      </c>
      <c r="BI181" s="188">
        <f t="shared" si="28"/>
        <v>0</v>
      </c>
      <c r="BJ181" s="18" t="s">
        <v>21</v>
      </c>
      <c r="BK181" s="188">
        <f t="shared" si="29"/>
        <v>0</v>
      </c>
      <c r="BL181" s="18" t="s">
        <v>307</v>
      </c>
      <c r="BM181" s="187" t="s">
        <v>1534</v>
      </c>
    </row>
    <row r="182" spans="1:65" s="2" customFormat="1" ht="24.2" customHeight="1">
      <c r="A182" s="36"/>
      <c r="B182" s="37"/>
      <c r="C182" s="176" t="s">
        <v>544</v>
      </c>
      <c r="D182" s="176" t="s">
        <v>145</v>
      </c>
      <c r="E182" s="177" t="s">
        <v>1535</v>
      </c>
      <c r="F182" s="178" t="s">
        <v>1536</v>
      </c>
      <c r="G182" s="179" t="s">
        <v>177</v>
      </c>
      <c r="H182" s="180">
        <v>1</v>
      </c>
      <c r="I182" s="181"/>
      <c r="J182" s="182">
        <f t="shared" si="20"/>
        <v>0</v>
      </c>
      <c r="K182" s="178" t="s">
        <v>149</v>
      </c>
      <c r="L182" s="41"/>
      <c r="M182" s="183" t="s">
        <v>35</v>
      </c>
      <c r="N182" s="184" t="s">
        <v>51</v>
      </c>
      <c r="O182" s="66"/>
      <c r="P182" s="185">
        <f t="shared" si="21"/>
        <v>0</v>
      </c>
      <c r="Q182" s="185">
        <v>5.4359999999999999E-2</v>
      </c>
      <c r="R182" s="185">
        <f t="shared" si="22"/>
        <v>5.4359999999999999E-2</v>
      </c>
      <c r="S182" s="185">
        <v>0</v>
      </c>
      <c r="T182" s="186">
        <f t="shared" si="23"/>
        <v>0</v>
      </c>
      <c r="U182" s="36"/>
      <c r="V182" s="36"/>
      <c r="W182" s="36"/>
      <c r="X182" s="36"/>
      <c r="Y182" s="36"/>
      <c r="Z182" s="36"/>
      <c r="AA182" s="36"/>
      <c r="AB182" s="36"/>
      <c r="AC182" s="36"/>
      <c r="AD182" s="36"/>
      <c r="AE182" s="36"/>
      <c r="AR182" s="187" t="s">
        <v>307</v>
      </c>
      <c r="AT182" s="187" t="s">
        <v>145</v>
      </c>
      <c r="AU182" s="187" t="s">
        <v>89</v>
      </c>
      <c r="AY182" s="18" t="s">
        <v>142</v>
      </c>
      <c r="BE182" s="188">
        <f t="shared" si="24"/>
        <v>0</v>
      </c>
      <c r="BF182" s="188">
        <f t="shared" si="25"/>
        <v>0</v>
      </c>
      <c r="BG182" s="188">
        <f t="shared" si="26"/>
        <v>0</v>
      </c>
      <c r="BH182" s="188">
        <f t="shared" si="27"/>
        <v>0</v>
      </c>
      <c r="BI182" s="188">
        <f t="shared" si="28"/>
        <v>0</v>
      </c>
      <c r="BJ182" s="18" t="s">
        <v>21</v>
      </c>
      <c r="BK182" s="188">
        <f t="shared" si="29"/>
        <v>0</v>
      </c>
      <c r="BL182" s="18" t="s">
        <v>307</v>
      </c>
      <c r="BM182" s="187" t="s">
        <v>1537</v>
      </c>
    </row>
    <row r="183" spans="1:65" s="2" customFormat="1" ht="24.2" customHeight="1">
      <c r="A183" s="36"/>
      <c r="B183" s="37"/>
      <c r="C183" s="176" t="s">
        <v>549</v>
      </c>
      <c r="D183" s="176" t="s">
        <v>145</v>
      </c>
      <c r="E183" s="177" t="s">
        <v>1538</v>
      </c>
      <c r="F183" s="178" t="s">
        <v>1539</v>
      </c>
      <c r="G183" s="179" t="s">
        <v>177</v>
      </c>
      <c r="H183" s="180">
        <v>1</v>
      </c>
      <c r="I183" s="181"/>
      <c r="J183" s="182">
        <f t="shared" si="20"/>
        <v>0</v>
      </c>
      <c r="K183" s="178" t="s">
        <v>149</v>
      </c>
      <c r="L183" s="41"/>
      <c r="M183" s="183" t="s">
        <v>35</v>
      </c>
      <c r="N183" s="184" t="s">
        <v>51</v>
      </c>
      <c r="O183" s="66"/>
      <c r="P183" s="185">
        <f t="shared" si="21"/>
        <v>0</v>
      </c>
      <c r="Q183" s="185">
        <v>7.7660000000000007E-2</v>
      </c>
      <c r="R183" s="185">
        <f t="shared" si="22"/>
        <v>7.7660000000000007E-2</v>
      </c>
      <c r="S183" s="185">
        <v>0</v>
      </c>
      <c r="T183" s="186">
        <f t="shared" si="23"/>
        <v>0</v>
      </c>
      <c r="U183" s="36"/>
      <c r="V183" s="36"/>
      <c r="W183" s="36"/>
      <c r="X183" s="36"/>
      <c r="Y183" s="36"/>
      <c r="Z183" s="36"/>
      <c r="AA183" s="36"/>
      <c r="AB183" s="36"/>
      <c r="AC183" s="36"/>
      <c r="AD183" s="36"/>
      <c r="AE183" s="36"/>
      <c r="AR183" s="187" t="s">
        <v>307</v>
      </c>
      <c r="AT183" s="187" t="s">
        <v>145</v>
      </c>
      <c r="AU183" s="187" t="s">
        <v>89</v>
      </c>
      <c r="AY183" s="18" t="s">
        <v>142</v>
      </c>
      <c r="BE183" s="188">
        <f t="shared" si="24"/>
        <v>0</v>
      </c>
      <c r="BF183" s="188">
        <f t="shared" si="25"/>
        <v>0</v>
      </c>
      <c r="BG183" s="188">
        <f t="shared" si="26"/>
        <v>0</v>
      </c>
      <c r="BH183" s="188">
        <f t="shared" si="27"/>
        <v>0</v>
      </c>
      <c r="BI183" s="188">
        <f t="shared" si="28"/>
        <v>0</v>
      </c>
      <c r="BJ183" s="18" t="s">
        <v>21</v>
      </c>
      <c r="BK183" s="188">
        <f t="shared" si="29"/>
        <v>0</v>
      </c>
      <c r="BL183" s="18" t="s">
        <v>307</v>
      </c>
      <c r="BM183" s="187" t="s">
        <v>1540</v>
      </c>
    </row>
    <row r="184" spans="1:65" s="2" customFormat="1" ht="14.45" customHeight="1">
      <c r="A184" s="36"/>
      <c r="B184" s="37"/>
      <c r="C184" s="176" t="s">
        <v>553</v>
      </c>
      <c r="D184" s="176" t="s">
        <v>145</v>
      </c>
      <c r="E184" s="177" t="s">
        <v>1541</v>
      </c>
      <c r="F184" s="178" t="s">
        <v>1542</v>
      </c>
      <c r="G184" s="179" t="s">
        <v>159</v>
      </c>
      <c r="H184" s="180">
        <v>4</v>
      </c>
      <c r="I184" s="181"/>
      <c r="J184" s="182">
        <f t="shared" si="20"/>
        <v>0</v>
      </c>
      <c r="K184" s="178" t="s">
        <v>149</v>
      </c>
      <c r="L184" s="41"/>
      <c r="M184" s="183" t="s">
        <v>35</v>
      </c>
      <c r="N184" s="184" t="s">
        <v>51</v>
      </c>
      <c r="O184" s="66"/>
      <c r="P184" s="185">
        <f t="shared" si="21"/>
        <v>0</v>
      </c>
      <c r="Q184" s="185">
        <v>0</v>
      </c>
      <c r="R184" s="185">
        <f t="shared" si="22"/>
        <v>0</v>
      </c>
      <c r="S184" s="185">
        <v>0</v>
      </c>
      <c r="T184" s="186">
        <f t="shared" si="23"/>
        <v>0</v>
      </c>
      <c r="U184" s="36"/>
      <c r="V184" s="36"/>
      <c r="W184" s="36"/>
      <c r="X184" s="36"/>
      <c r="Y184" s="36"/>
      <c r="Z184" s="36"/>
      <c r="AA184" s="36"/>
      <c r="AB184" s="36"/>
      <c r="AC184" s="36"/>
      <c r="AD184" s="36"/>
      <c r="AE184" s="36"/>
      <c r="AR184" s="187" t="s">
        <v>307</v>
      </c>
      <c r="AT184" s="187" t="s">
        <v>145</v>
      </c>
      <c r="AU184" s="187" t="s">
        <v>89</v>
      </c>
      <c r="AY184" s="18" t="s">
        <v>142</v>
      </c>
      <c r="BE184" s="188">
        <f t="shared" si="24"/>
        <v>0</v>
      </c>
      <c r="BF184" s="188">
        <f t="shared" si="25"/>
        <v>0</v>
      </c>
      <c r="BG184" s="188">
        <f t="shared" si="26"/>
        <v>0</v>
      </c>
      <c r="BH184" s="188">
        <f t="shared" si="27"/>
        <v>0</v>
      </c>
      <c r="BI184" s="188">
        <f t="shared" si="28"/>
        <v>0</v>
      </c>
      <c r="BJ184" s="18" t="s">
        <v>21</v>
      </c>
      <c r="BK184" s="188">
        <f t="shared" si="29"/>
        <v>0</v>
      </c>
      <c r="BL184" s="18" t="s">
        <v>307</v>
      </c>
      <c r="BM184" s="187" t="s">
        <v>1543</v>
      </c>
    </row>
    <row r="185" spans="1:65" s="2" customFormat="1" ht="14.45" customHeight="1">
      <c r="A185" s="36"/>
      <c r="B185" s="37"/>
      <c r="C185" s="221" t="s">
        <v>558</v>
      </c>
      <c r="D185" s="221" t="s">
        <v>240</v>
      </c>
      <c r="E185" s="222" t="s">
        <v>1544</v>
      </c>
      <c r="F185" s="223" t="s">
        <v>1545</v>
      </c>
      <c r="G185" s="224" t="s">
        <v>177</v>
      </c>
      <c r="H185" s="225">
        <v>4</v>
      </c>
      <c r="I185" s="226"/>
      <c r="J185" s="227">
        <f t="shared" si="20"/>
        <v>0</v>
      </c>
      <c r="K185" s="223" t="s">
        <v>149</v>
      </c>
      <c r="L185" s="228"/>
      <c r="M185" s="229" t="s">
        <v>35</v>
      </c>
      <c r="N185" s="230" t="s">
        <v>51</v>
      </c>
      <c r="O185" s="66"/>
      <c r="P185" s="185">
        <f t="shared" si="21"/>
        <v>0</v>
      </c>
      <c r="Q185" s="185">
        <v>8.0999999999999996E-3</v>
      </c>
      <c r="R185" s="185">
        <f t="shared" si="22"/>
        <v>3.2399999999999998E-2</v>
      </c>
      <c r="S185" s="185">
        <v>0</v>
      </c>
      <c r="T185" s="186">
        <f t="shared" si="23"/>
        <v>0</v>
      </c>
      <c r="U185" s="36"/>
      <c r="V185" s="36"/>
      <c r="W185" s="36"/>
      <c r="X185" s="36"/>
      <c r="Y185" s="36"/>
      <c r="Z185" s="36"/>
      <c r="AA185" s="36"/>
      <c r="AB185" s="36"/>
      <c r="AC185" s="36"/>
      <c r="AD185" s="36"/>
      <c r="AE185" s="36"/>
      <c r="AR185" s="187" t="s">
        <v>386</v>
      </c>
      <c r="AT185" s="187" t="s">
        <v>240</v>
      </c>
      <c r="AU185" s="187" t="s">
        <v>89</v>
      </c>
      <c r="AY185" s="18" t="s">
        <v>142</v>
      </c>
      <c r="BE185" s="188">
        <f t="shared" si="24"/>
        <v>0</v>
      </c>
      <c r="BF185" s="188">
        <f t="shared" si="25"/>
        <v>0</v>
      </c>
      <c r="BG185" s="188">
        <f t="shared" si="26"/>
        <v>0</v>
      </c>
      <c r="BH185" s="188">
        <f t="shared" si="27"/>
        <v>0</v>
      </c>
      <c r="BI185" s="188">
        <f t="shared" si="28"/>
        <v>0</v>
      </c>
      <c r="BJ185" s="18" t="s">
        <v>21</v>
      </c>
      <c r="BK185" s="188">
        <f t="shared" si="29"/>
        <v>0</v>
      </c>
      <c r="BL185" s="18" t="s">
        <v>307</v>
      </c>
      <c r="BM185" s="187" t="s">
        <v>1546</v>
      </c>
    </row>
    <row r="186" spans="1:65" s="2" customFormat="1" ht="24.2" customHeight="1">
      <c r="A186" s="36"/>
      <c r="B186" s="37"/>
      <c r="C186" s="176" t="s">
        <v>565</v>
      </c>
      <c r="D186" s="176" t="s">
        <v>145</v>
      </c>
      <c r="E186" s="177" t="s">
        <v>1547</v>
      </c>
      <c r="F186" s="178" t="s">
        <v>1548</v>
      </c>
      <c r="G186" s="179" t="s">
        <v>236</v>
      </c>
      <c r="H186" s="180">
        <v>1.028</v>
      </c>
      <c r="I186" s="181"/>
      <c r="J186" s="182">
        <f t="shared" si="20"/>
        <v>0</v>
      </c>
      <c r="K186" s="178" t="s">
        <v>149</v>
      </c>
      <c r="L186" s="41"/>
      <c r="M186" s="183" t="s">
        <v>35</v>
      </c>
      <c r="N186" s="184" t="s">
        <v>51</v>
      </c>
      <c r="O186" s="66"/>
      <c r="P186" s="185">
        <f t="shared" si="21"/>
        <v>0</v>
      </c>
      <c r="Q186" s="185">
        <v>0</v>
      </c>
      <c r="R186" s="185">
        <f t="shared" si="22"/>
        <v>0</v>
      </c>
      <c r="S186" s="185">
        <v>0</v>
      </c>
      <c r="T186" s="186">
        <f t="shared" si="23"/>
        <v>0</v>
      </c>
      <c r="U186" s="36"/>
      <c r="V186" s="36"/>
      <c r="W186" s="36"/>
      <c r="X186" s="36"/>
      <c r="Y186" s="36"/>
      <c r="Z186" s="36"/>
      <c r="AA186" s="36"/>
      <c r="AB186" s="36"/>
      <c r="AC186" s="36"/>
      <c r="AD186" s="36"/>
      <c r="AE186" s="36"/>
      <c r="AR186" s="187" t="s">
        <v>307</v>
      </c>
      <c r="AT186" s="187" t="s">
        <v>145</v>
      </c>
      <c r="AU186" s="187" t="s">
        <v>89</v>
      </c>
      <c r="AY186" s="18" t="s">
        <v>142</v>
      </c>
      <c r="BE186" s="188">
        <f t="shared" si="24"/>
        <v>0</v>
      </c>
      <c r="BF186" s="188">
        <f t="shared" si="25"/>
        <v>0</v>
      </c>
      <c r="BG186" s="188">
        <f t="shared" si="26"/>
        <v>0</v>
      </c>
      <c r="BH186" s="188">
        <f t="shared" si="27"/>
        <v>0</v>
      </c>
      <c r="BI186" s="188">
        <f t="shared" si="28"/>
        <v>0</v>
      </c>
      <c r="BJ186" s="18" t="s">
        <v>21</v>
      </c>
      <c r="BK186" s="188">
        <f t="shared" si="29"/>
        <v>0</v>
      </c>
      <c r="BL186" s="18" t="s">
        <v>307</v>
      </c>
      <c r="BM186" s="187" t="s">
        <v>1549</v>
      </c>
    </row>
    <row r="187" spans="1:65" s="2" customFormat="1" ht="24.2" customHeight="1">
      <c r="A187" s="36"/>
      <c r="B187" s="37"/>
      <c r="C187" s="176" t="s">
        <v>570</v>
      </c>
      <c r="D187" s="176" t="s">
        <v>145</v>
      </c>
      <c r="E187" s="177" t="s">
        <v>1550</v>
      </c>
      <c r="F187" s="178" t="s">
        <v>1551</v>
      </c>
      <c r="G187" s="179" t="s">
        <v>236</v>
      </c>
      <c r="H187" s="180">
        <v>1.0609999999999999</v>
      </c>
      <c r="I187" s="181"/>
      <c r="J187" s="182">
        <f t="shared" si="20"/>
        <v>0</v>
      </c>
      <c r="K187" s="178" t="s">
        <v>149</v>
      </c>
      <c r="L187" s="41"/>
      <c r="M187" s="183" t="s">
        <v>35</v>
      </c>
      <c r="N187" s="184" t="s">
        <v>51</v>
      </c>
      <c r="O187" s="66"/>
      <c r="P187" s="185">
        <f t="shared" si="21"/>
        <v>0</v>
      </c>
      <c r="Q187" s="185">
        <v>0</v>
      </c>
      <c r="R187" s="185">
        <f t="shared" si="22"/>
        <v>0</v>
      </c>
      <c r="S187" s="185">
        <v>0</v>
      </c>
      <c r="T187" s="186">
        <f t="shared" si="23"/>
        <v>0</v>
      </c>
      <c r="U187" s="36"/>
      <c r="V187" s="36"/>
      <c r="W187" s="36"/>
      <c r="X187" s="36"/>
      <c r="Y187" s="36"/>
      <c r="Z187" s="36"/>
      <c r="AA187" s="36"/>
      <c r="AB187" s="36"/>
      <c r="AC187" s="36"/>
      <c r="AD187" s="36"/>
      <c r="AE187" s="36"/>
      <c r="AR187" s="187" t="s">
        <v>307</v>
      </c>
      <c r="AT187" s="187" t="s">
        <v>145</v>
      </c>
      <c r="AU187" s="187" t="s">
        <v>89</v>
      </c>
      <c r="AY187" s="18" t="s">
        <v>142</v>
      </c>
      <c r="BE187" s="188">
        <f t="shared" si="24"/>
        <v>0</v>
      </c>
      <c r="BF187" s="188">
        <f t="shared" si="25"/>
        <v>0</v>
      </c>
      <c r="BG187" s="188">
        <f t="shared" si="26"/>
        <v>0</v>
      </c>
      <c r="BH187" s="188">
        <f t="shared" si="27"/>
        <v>0</v>
      </c>
      <c r="BI187" s="188">
        <f t="shared" si="28"/>
        <v>0</v>
      </c>
      <c r="BJ187" s="18" t="s">
        <v>21</v>
      </c>
      <c r="BK187" s="188">
        <f t="shared" si="29"/>
        <v>0</v>
      </c>
      <c r="BL187" s="18" t="s">
        <v>307</v>
      </c>
      <c r="BM187" s="187" t="s">
        <v>1552</v>
      </c>
    </row>
    <row r="188" spans="1:65" s="2" customFormat="1" ht="78">
      <c r="A188" s="36"/>
      <c r="B188" s="37"/>
      <c r="C188" s="38"/>
      <c r="D188" s="196" t="s">
        <v>238</v>
      </c>
      <c r="E188" s="38"/>
      <c r="F188" s="217" t="s">
        <v>610</v>
      </c>
      <c r="G188" s="38"/>
      <c r="H188" s="38"/>
      <c r="I188" s="218"/>
      <c r="J188" s="38"/>
      <c r="K188" s="38"/>
      <c r="L188" s="41"/>
      <c r="M188" s="219"/>
      <c r="N188" s="220"/>
      <c r="O188" s="66"/>
      <c r="P188" s="66"/>
      <c r="Q188" s="66"/>
      <c r="R188" s="66"/>
      <c r="S188" s="66"/>
      <c r="T188" s="67"/>
      <c r="U188" s="36"/>
      <c r="V188" s="36"/>
      <c r="W188" s="36"/>
      <c r="X188" s="36"/>
      <c r="Y188" s="36"/>
      <c r="Z188" s="36"/>
      <c r="AA188" s="36"/>
      <c r="AB188" s="36"/>
      <c r="AC188" s="36"/>
      <c r="AD188" s="36"/>
      <c r="AE188" s="36"/>
      <c r="AT188" s="18" t="s">
        <v>238</v>
      </c>
      <c r="AU188" s="18" t="s">
        <v>89</v>
      </c>
    </row>
    <row r="189" spans="1:65" s="12" customFormat="1" ht="25.9" customHeight="1">
      <c r="B189" s="160"/>
      <c r="C189" s="161"/>
      <c r="D189" s="162" t="s">
        <v>79</v>
      </c>
      <c r="E189" s="163" t="s">
        <v>747</v>
      </c>
      <c r="F189" s="163" t="s">
        <v>748</v>
      </c>
      <c r="G189" s="161"/>
      <c r="H189" s="161"/>
      <c r="I189" s="164"/>
      <c r="J189" s="165">
        <f>BK189</f>
        <v>0</v>
      </c>
      <c r="K189" s="161"/>
      <c r="L189" s="166"/>
      <c r="M189" s="167"/>
      <c r="N189" s="168"/>
      <c r="O189" s="168"/>
      <c r="P189" s="169">
        <f>SUM(P190:P193)</f>
        <v>0</v>
      </c>
      <c r="Q189" s="168"/>
      <c r="R189" s="169">
        <f>SUM(R190:R193)</f>
        <v>0</v>
      </c>
      <c r="S189" s="168"/>
      <c r="T189" s="170">
        <f>SUM(T190:T193)</f>
        <v>0</v>
      </c>
      <c r="AR189" s="171" t="s">
        <v>161</v>
      </c>
      <c r="AT189" s="172" t="s">
        <v>79</v>
      </c>
      <c r="AU189" s="172" t="s">
        <v>80</v>
      </c>
      <c r="AY189" s="171" t="s">
        <v>142</v>
      </c>
      <c r="BK189" s="173">
        <f>SUM(BK190:BK193)</f>
        <v>0</v>
      </c>
    </row>
    <row r="190" spans="1:65" s="2" customFormat="1" ht="14.45" customHeight="1">
      <c r="A190" s="36"/>
      <c r="B190" s="37"/>
      <c r="C190" s="176" t="s">
        <v>575</v>
      </c>
      <c r="D190" s="176" t="s">
        <v>145</v>
      </c>
      <c r="E190" s="177" t="s">
        <v>1553</v>
      </c>
      <c r="F190" s="178" t="s">
        <v>1554</v>
      </c>
      <c r="G190" s="179" t="s">
        <v>752</v>
      </c>
      <c r="H190" s="180">
        <v>36</v>
      </c>
      <c r="I190" s="181"/>
      <c r="J190" s="182">
        <f>ROUND(I190*H190,2)</f>
        <v>0</v>
      </c>
      <c r="K190" s="178" t="s">
        <v>149</v>
      </c>
      <c r="L190" s="41"/>
      <c r="M190" s="183" t="s">
        <v>35</v>
      </c>
      <c r="N190" s="184" t="s">
        <v>51</v>
      </c>
      <c r="O190" s="66"/>
      <c r="P190" s="185">
        <f>O190*H190</f>
        <v>0</v>
      </c>
      <c r="Q190" s="185">
        <v>0</v>
      </c>
      <c r="R190" s="185">
        <f>Q190*H190</f>
        <v>0</v>
      </c>
      <c r="S190" s="185">
        <v>0</v>
      </c>
      <c r="T190" s="186">
        <f>S190*H190</f>
        <v>0</v>
      </c>
      <c r="U190" s="36"/>
      <c r="V190" s="36"/>
      <c r="W190" s="36"/>
      <c r="X190" s="36"/>
      <c r="Y190" s="36"/>
      <c r="Z190" s="36"/>
      <c r="AA190" s="36"/>
      <c r="AB190" s="36"/>
      <c r="AC190" s="36"/>
      <c r="AD190" s="36"/>
      <c r="AE190" s="36"/>
      <c r="AR190" s="187" t="s">
        <v>753</v>
      </c>
      <c r="AT190" s="187" t="s">
        <v>145</v>
      </c>
      <c r="AU190" s="187" t="s">
        <v>21</v>
      </c>
      <c r="AY190" s="18" t="s">
        <v>142</v>
      </c>
      <c r="BE190" s="188">
        <f>IF(N190="základní",J190,0)</f>
        <v>0</v>
      </c>
      <c r="BF190" s="188">
        <f>IF(N190="snížená",J190,0)</f>
        <v>0</v>
      </c>
      <c r="BG190" s="188">
        <f>IF(N190="zákl. přenesená",J190,0)</f>
        <v>0</v>
      </c>
      <c r="BH190" s="188">
        <f>IF(N190="sníž. přenesená",J190,0)</f>
        <v>0</v>
      </c>
      <c r="BI190" s="188">
        <f>IF(N190="nulová",J190,0)</f>
        <v>0</v>
      </c>
      <c r="BJ190" s="18" t="s">
        <v>21</v>
      </c>
      <c r="BK190" s="188">
        <f>ROUND(I190*H190,2)</f>
        <v>0</v>
      </c>
      <c r="BL190" s="18" t="s">
        <v>753</v>
      </c>
      <c r="BM190" s="187" t="s">
        <v>1555</v>
      </c>
    </row>
    <row r="191" spans="1:65" s="2" customFormat="1" ht="24.2" customHeight="1">
      <c r="A191" s="36"/>
      <c r="B191" s="37"/>
      <c r="C191" s="176" t="s">
        <v>580</v>
      </c>
      <c r="D191" s="176" t="s">
        <v>145</v>
      </c>
      <c r="E191" s="177" t="s">
        <v>1556</v>
      </c>
      <c r="F191" s="178" t="s">
        <v>1557</v>
      </c>
      <c r="G191" s="179" t="s">
        <v>752</v>
      </c>
      <c r="H191" s="180">
        <v>72</v>
      </c>
      <c r="I191" s="181"/>
      <c r="J191" s="182">
        <f>ROUND(I191*H191,2)</f>
        <v>0</v>
      </c>
      <c r="K191" s="178" t="s">
        <v>149</v>
      </c>
      <c r="L191" s="41"/>
      <c r="M191" s="183" t="s">
        <v>35</v>
      </c>
      <c r="N191" s="184" t="s">
        <v>51</v>
      </c>
      <c r="O191" s="66"/>
      <c r="P191" s="185">
        <f>O191*H191</f>
        <v>0</v>
      </c>
      <c r="Q191" s="185">
        <v>0</v>
      </c>
      <c r="R191" s="185">
        <f>Q191*H191</f>
        <v>0</v>
      </c>
      <c r="S191" s="185">
        <v>0</v>
      </c>
      <c r="T191" s="186">
        <f>S191*H191</f>
        <v>0</v>
      </c>
      <c r="U191" s="36"/>
      <c r="V191" s="36"/>
      <c r="W191" s="36"/>
      <c r="X191" s="36"/>
      <c r="Y191" s="36"/>
      <c r="Z191" s="36"/>
      <c r="AA191" s="36"/>
      <c r="AB191" s="36"/>
      <c r="AC191" s="36"/>
      <c r="AD191" s="36"/>
      <c r="AE191" s="36"/>
      <c r="AR191" s="187" t="s">
        <v>753</v>
      </c>
      <c r="AT191" s="187" t="s">
        <v>145</v>
      </c>
      <c r="AU191" s="187" t="s">
        <v>21</v>
      </c>
      <c r="AY191" s="18" t="s">
        <v>142</v>
      </c>
      <c r="BE191" s="188">
        <f>IF(N191="základní",J191,0)</f>
        <v>0</v>
      </c>
      <c r="BF191" s="188">
        <f>IF(N191="snížená",J191,0)</f>
        <v>0</v>
      </c>
      <c r="BG191" s="188">
        <f>IF(N191="zákl. přenesená",J191,0)</f>
        <v>0</v>
      </c>
      <c r="BH191" s="188">
        <f>IF(N191="sníž. přenesená",J191,0)</f>
        <v>0</v>
      </c>
      <c r="BI191" s="188">
        <f>IF(N191="nulová",J191,0)</f>
        <v>0</v>
      </c>
      <c r="BJ191" s="18" t="s">
        <v>21</v>
      </c>
      <c r="BK191" s="188">
        <f>ROUND(I191*H191,2)</f>
        <v>0</v>
      </c>
      <c r="BL191" s="18" t="s">
        <v>753</v>
      </c>
      <c r="BM191" s="187" t="s">
        <v>1558</v>
      </c>
    </row>
    <row r="192" spans="1:65" s="2" customFormat="1" ht="24.2" customHeight="1">
      <c r="A192" s="36"/>
      <c r="B192" s="37"/>
      <c r="C192" s="176" t="s">
        <v>585</v>
      </c>
      <c r="D192" s="176" t="s">
        <v>145</v>
      </c>
      <c r="E192" s="177" t="s">
        <v>1559</v>
      </c>
      <c r="F192" s="178" t="s">
        <v>1560</v>
      </c>
      <c r="G192" s="179" t="s">
        <v>752</v>
      </c>
      <c r="H192" s="180">
        <v>24</v>
      </c>
      <c r="I192" s="181"/>
      <c r="J192" s="182">
        <f>ROUND(I192*H192,2)</f>
        <v>0</v>
      </c>
      <c r="K192" s="178" t="s">
        <v>149</v>
      </c>
      <c r="L192" s="41"/>
      <c r="M192" s="183" t="s">
        <v>35</v>
      </c>
      <c r="N192" s="184" t="s">
        <v>51</v>
      </c>
      <c r="O192" s="66"/>
      <c r="P192" s="185">
        <f>O192*H192</f>
        <v>0</v>
      </c>
      <c r="Q192" s="185">
        <v>0</v>
      </c>
      <c r="R192" s="185">
        <f>Q192*H192</f>
        <v>0</v>
      </c>
      <c r="S192" s="185">
        <v>0</v>
      </c>
      <c r="T192" s="186">
        <f>S192*H192</f>
        <v>0</v>
      </c>
      <c r="U192" s="36"/>
      <c r="V192" s="36"/>
      <c r="W192" s="36"/>
      <c r="X192" s="36"/>
      <c r="Y192" s="36"/>
      <c r="Z192" s="36"/>
      <c r="AA192" s="36"/>
      <c r="AB192" s="36"/>
      <c r="AC192" s="36"/>
      <c r="AD192" s="36"/>
      <c r="AE192" s="36"/>
      <c r="AR192" s="187" t="s">
        <v>753</v>
      </c>
      <c r="AT192" s="187" t="s">
        <v>145</v>
      </c>
      <c r="AU192" s="187" t="s">
        <v>21</v>
      </c>
      <c r="AY192" s="18" t="s">
        <v>142</v>
      </c>
      <c r="BE192" s="188">
        <f>IF(N192="základní",J192,0)</f>
        <v>0</v>
      </c>
      <c r="BF192" s="188">
        <f>IF(N192="snížená",J192,0)</f>
        <v>0</v>
      </c>
      <c r="BG192" s="188">
        <f>IF(N192="zákl. přenesená",J192,0)</f>
        <v>0</v>
      </c>
      <c r="BH192" s="188">
        <f>IF(N192="sníž. přenesená",J192,0)</f>
        <v>0</v>
      </c>
      <c r="BI192" s="188">
        <f>IF(N192="nulová",J192,0)</f>
        <v>0</v>
      </c>
      <c r="BJ192" s="18" t="s">
        <v>21</v>
      </c>
      <c r="BK192" s="188">
        <f>ROUND(I192*H192,2)</f>
        <v>0</v>
      </c>
      <c r="BL192" s="18" t="s">
        <v>753</v>
      </c>
      <c r="BM192" s="187" t="s">
        <v>1561</v>
      </c>
    </row>
    <row r="193" spans="1:65" s="2" customFormat="1" ht="24.2" customHeight="1">
      <c r="A193" s="36"/>
      <c r="B193" s="37"/>
      <c r="C193" s="176" t="s">
        <v>592</v>
      </c>
      <c r="D193" s="176" t="s">
        <v>145</v>
      </c>
      <c r="E193" s="177" t="s">
        <v>1562</v>
      </c>
      <c r="F193" s="178" t="s">
        <v>1563</v>
      </c>
      <c r="G193" s="179" t="s">
        <v>752</v>
      </c>
      <c r="H193" s="180">
        <v>36</v>
      </c>
      <c r="I193" s="181"/>
      <c r="J193" s="182">
        <f>ROUND(I193*H193,2)</f>
        <v>0</v>
      </c>
      <c r="K193" s="178" t="s">
        <v>149</v>
      </c>
      <c r="L193" s="41"/>
      <c r="M193" s="189" t="s">
        <v>35</v>
      </c>
      <c r="N193" s="190" t="s">
        <v>51</v>
      </c>
      <c r="O193" s="191"/>
      <c r="P193" s="192">
        <f>O193*H193</f>
        <v>0</v>
      </c>
      <c r="Q193" s="192">
        <v>0</v>
      </c>
      <c r="R193" s="192">
        <f>Q193*H193</f>
        <v>0</v>
      </c>
      <c r="S193" s="192">
        <v>0</v>
      </c>
      <c r="T193" s="193">
        <f>S193*H193</f>
        <v>0</v>
      </c>
      <c r="U193" s="36"/>
      <c r="V193" s="36"/>
      <c r="W193" s="36"/>
      <c r="X193" s="36"/>
      <c r="Y193" s="36"/>
      <c r="Z193" s="36"/>
      <c r="AA193" s="36"/>
      <c r="AB193" s="36"/>
      <c r="AC193" s="36"/>
      <c r="AD193" s="36"/>
      <c r="AE193" s="36"/>
      <c r="AR193" s="187" t="s">
        <v>753</v>
      </c>
      <c r="AT193" s="187" t="s">
        <v>145</v>
      </c>
      <c r="AU193" s="187" t="s">
        <v>21</v>
      </c>
      <c r="AY193" s="18" t="s">
        <v>142</v>
      </c>
      <c r="BE193" s="188">
        <f>IF(N193="základní",J193,0)</f>
        <v>0</v>
      </c>
      <c r="BF193" s="188">
        <f>IF(N193="snížená",J193,0)</f>
        <v>0</v>
      </c>
      <c r="BG193" s="188">
        <f>IF(N193="zákl. přenesená",J193,0)</f>
        <v>0</v>
      </c>
      <c r="BH193" s="188">
        <f>IF(N193="sníž. přenesená",J193,0)</f>
        <v>0</v>
      </c>
      <c r="BI193" s="188">
        <f>IF(N193="nulová",J193,0)</f>
        <v>0</v>
      </c>
      <c r="BJ193" s="18" t="s">
        <v>21</v>
      </c>
      <c r="BK193" s="188">
        <f>ROUND(I193*H193,2)</f>
        <v>0</v>
      </c>
      <c r="BL193" s="18" t="s">
        <v>753</v>
      </c>
      <c r="BM193" s="187" t="s">
        <v>1564</v>
      </c>
    </row>
    <row r="194" spans="1:65" s="2" customFormat="1" ht="6.95" customHeight="1">
      <c r="A194" s="36"/>
      <c r="B194" s="49"/>
      <c r="C194" s="50"/>
      <c r="D194" s="50"/>
      <c r="E194" s="50"/>
      <c r="F194" s="50"/>
      <c r="G194" s="50"/>
      <c r="H194" s="50"/>
      <c r="I194" s="50"/>
      <c r="J194" s="50"/>
      <c r="K194" s="50"/>
      <c r="L194" s="41"/>
      <c r="M194" s="36"/>
      <c r="O194" s="36"/>
      <c r="P194" s="36"/>
      <c r="Q194" s="36"/>
      <c r="R194" s="36"/>
      <c r="S194" s="36"/>
      <c r="T194" s="36"/>
      <c r="U194" s="36"/>
      <c r="V194" s="36"/>
      <c r="W194" s="36"/>
      <c r="X194" s="36"/>
      <c r="Y194" s="36"/>
      <c r="Z194" s="36"/>
      <c r="AA194" s="36"/>
      <c r="AB194" s="36"/>
      <c r="AC194" s="36"/>
      <c r="AD194" s="36"/>
      <c r="AE194" s="36"/>
    </row>
  </sheetData>
  <sheetProtection algorithmName="SHA-512" hashValue="NDjgnRf5TRmzSzbJadmqZkCW1T+cmJ5m+jcs7QO1KUn2U9lytpa8FJJdzyQ9/aM+c6ssYS3zxI/taob82S5FBQ==" saltValue="W59IxLFy85WzE3uNV2hE8zewZa85ceH7GNrk3jhGAZ2I66uf0wqWqFv3Ck/IEkw+f9vBVJb+3MLFuuF9QGn72g==" spinCount="100000" sheet="1" objects="1" scenarios="1" formatColumns="0" formatRows="0" autoFilter="0"/>
  <autoFilter ref="C87:K193"/>
  <mergeCells count="9">
    <mergeCell ref="E50:H50"/>
    <mergeCell ref="E78:H78"/>
    <mergeCell ref="E80:H80"/>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04"/>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2"/>
      <c r="M2" s="352"/>
      <c r="N2" s="352"/>
      <c r="O2" s="352"/>
      <c r="P2" s="352"/>
      <c r="Q2" s="352"/>
      <c r="R2" s="352"/>
      <c r="S2" s="352"/>
      <c r="T2" s="352"/>
      <c r="U2" s="352"/>
      <c r="V2" s="352"/>
      <c r="AT2" s="18" t="s">
        <v>98</v>
      </c>
    </row>
    <row r="3" spans="1:46" s="1" customFormat="1" ht="6.95" customHeight="1">
      <c r="B3" s="102"/>
      <c r="C3" s="103"/>
      <c r="D3" s="103"/>
      <c r="E3" s="103"/>
      <c r="F3" s="103"/>
      <c r="G3" s="103"/>
      <c r="H3" s="103"/>
      <c r="I3" s="103"/>
      <c r="J3" s="103"/>
      <c r="K3" s="103"/>
      <c r="L3" s="21"/>
      <c r="AT3" s="18" t="s">
        <v>89</v>
      </c>
    </row>
    <row r="4" spans="1:46" s="1" customFormat="1" ht="24.95" customHeight="1">
      <c r="B4" s="21"/>
      <c r="D4" s="104" t="s">
        <v>117</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72" t="str">
        <f>'Rekapitulace stavby'!K6</f>
        <v>Úprava objektu Radniční č.p.13 na kancelářské prostory,Frýdek-Místek</v>
      </c>
      <c r="F7" s="373"/>
      <c r="G7" s="373"/>
      <c r="H7" s="373"/>
      <c r="L7" s="21"/>
    </row>
    <row r="8" spans="1:46" s="2" customFormat="1" ht="12" customHeight="1">
      <c r="A8" s="36"/>
      <c r="B8" s="41"/>
      <c r="C8" s="36"/>
      <c r="D8" s="106" t="s">
        <v>205</v>
      </c>
      <c r="E8" s="36"/>
      <c r="F8" s="36"/>
      <c r="G8" s="36"/>
      <c r="H8" s="36"/>
      <c r="I8" s="36"/>
      <c r="J8" s="36"/>
      <c r="K8" s="36"/>
      <c r="L8" s="107"/>
      <c r="S8" s="36"/>
      <c r="T8" s="36"/>
      <c r="U8" s="36"/>
      <c r="V8" s="36"/>
      <c r="W8" s="36"/>
      <c r="X8" s="36"/>
      <c r="Y8" s="36"/>
      <c r="Z8" s="36"/>
      <c r="AA8" s="36"/>
      <c r="AB8" s="36"/>
      <c r="AC8" s="36"/>
      <c r="AD8" s="36"/>
      <c r="AE8" s="36"/>
    </row>
    <row r="9" spans="1:46" s="2" customFormat="1" ht="16.5" customHeight="1">
      <c r="A9" s="36"/>
      <c r="B9" s="41"/>
      <c r="C9" s="36"/>
      <c r="D9" s="36"/>
      <c r="E9" s="366" t="s">
        <v>1565</v>
      </c>
      <c r="F9" s="367"/>
      <c r="G9" s="367"/>
      <c r="H9" s="367"/>
      <c r="I9" s="36"/>
      <c r="J9" s="36"/>
      <c r="K9" s="36"/>
      <c r="L9" s="107"/>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7"/>
      <c r="S10" s="36"/>
      <c r="T10" s="36"/>
      <c r="U10" s="36"/>
      <c r="V10" s="36"/>
      <c r="W10" s="36"/>
      <c r="X10" s="36"/>
      <c r="Y10" s="36"/>
      <c r="Z10" s="36"/>
      <c r="AA10" s="36"/>
      <c r="AB10" s="36"/>
      <c r="AC10" s="36"/>
      <c r="AD10" s="36"/>
      <c r="AE10" s="36"/>
    </row>
    <row r="11" spans="1:46" s="2" customFormat="1" ht="12" customHeight="1">
      <c r="A11" s="36"/>
      <c r="B11" s="41"/>
      <c r="C11" s="36"/>
      <c r="D11" s="106" t="s">
        <v>18</v>
      </c>
      <c r="E11" s="36"/>
      <c r="F11" s="108" t="s">
        <v>19</v>
      </c>
      <c r="G11" s="36"/>
      <c r="H11" s="36"/>
      <c r="I11" s="106" t="s">
        <v>20</v>
      </c>
      <c r="J11" s="108" t="s">
        <v>35</v>
      </c>
      <c r="K11" s="36"/>
      <c r="L11" s="107"/>
      <c r="S11" s="36"/>
      <c r="T11" s="36"/>
      <c r="U11" s="36"/>
      <c r="V11" s="36"/>
      <c r="W11" s="36"/>
      <c r="X11" s="36"/>
      <c r="Y11" s="36"/>
      <c r="Z11" s="36"/>
      <c r="AA11" s="36"/>
      <c r="AB11" s="36"/>
      <c r="AC11" s="36"/>
      <c r="AD11" s="36"/>
      <c r="AE11" s="36"/>
    </row>
    <row r="12" spans="1:46" s="2" customFormat="1" ht="12" customHeight="1">
      <c r="A12" s="36"/>
      <c r="B12" s="41"/>
      <c r="C12" s="36"/>
      <c r="D12" s="106" t="s">
        <v>22</v>
      </c>
      <c r="E12" s="36"/>
      <c r="F12" s="108" t="s">
        <v>39</v>
      </c>
      <c r="G12" s="36"/>
      <c r="H12" s="36"/>
      <c r="I12" s="106" t="s">
        <v>24</v>
      </c>
      <c r="J12" s="109" t="str">
        <f>'Rekapitulace stavby'!AN8</f>
        <v>17. 7. 2020</v>
      </c>
      <c r="K12" s="36"/>
      <c r="L12" s="107"/>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7"/>
      <c r="S13" s="36"/>
      <c r="T13" s="36"/>
      <c r="U13" s="36"/>
      <c r="V13" s="36"/>
      <c r="W13" s="36"/>
      <c r="X13" s="36"/>
      <c r="Y13" s="36"/>
      <c r="Z13" s="36"/>
      <c r="AA13" s="36"/>
      <c r="AB13" s="36"/>
      <c r="AC13" s="36"/>
      <c r="AD13" s="36"/>
      <c r="AE13" s="36"/>
    </row>
    <row r="14" spans="1:46" s="2" customFormat="1" ht="12" customHeight="1">
      <c r="A14" s="36"/>
      <c r="B14" s="41"/>
      <c r="C14" s="36"/>
      <c r="D14" s="106" t="s">
        <v>30</v>
      </c>
      <c r="E14" s="36"/>
      <c r="F14" s="36"/>
      <c r="G14" s="36"/>
      <c r="H14" s="36"/>
      <c r="I14" s="106" t="s">
        <v>31</v>
      </c>
      <c r="J14" s="108" t="str">
        <f>IF('Rekapitulace stavby'!AN10="","",'Rekapitulace stavby'!AN10)</f>
        <v>00296643</v>
      </c>
      <c r="K14" s="36"/>
      <c r="L14" s="107"/>
      <c r="S14" s="36"/>
      <c r="T14" s="36"/>
      <c r="U14" s="36"/>
      <c r="V14" s="36"/>
      <c r="W14" s="36"/>
      <c r="X14" s="36"/>
      <c r="Y14" s="36"/>
      <c r="Z14" s="36"/>
      <c r="AA14" s="36"/>
      <c r="AB14" s="36"/>
      <c r="AC14" s="36"/>
      <c r="AD14" s="36"/>
      <c r="AE14" s="36"/>
    </row>
    <row r="15" spans="1:46" s="2" customFormat="1" ht="18" customHeight="1">
      <c r="A15" s="36"/>
      <c r="B15" s="41"/>
      <c r="C15" s="36"/>
      <c r="D15" s="36"/>
      <c r="E15" s="108" t="str">
        <f>IF('Rekapitulace stavby'!E11="","",'Rekapitulace stavby'!E11)</f>
        <v xml:space="preserve">Statutární město Frýdek-Místek </v>
      </c>
      <c r="F15" s="36"/>
      <c r="G15" s="36"/>
      <c r="H15" s="36"/>
      <c r="I15" s="106" t="s">
        <v>34</v>
      </c>
      <c r="J15" s="108" t="str">
        <f>IF('Rekapitulace stavby'!AN11="","",'Rekapitulace stavby'!AN11)</f>
        <v/>
      </c>
      <c r="K15" s="36"/>
      <c r="L15" s="107"/>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7"/>
      <c r="S16" s="36"/>
      <c r="T16" s="36"/>
      <c r="U16" s="36"/>
      <c r="V16" s="36"/>
      <c r="W16" s="36"/>
      <c r="X16" s="36"/>
      <c r="Y16" s="36"/>
      <c r="Z16" s="36"/>
      <c r="AA16" s="36"/>
      <c r="AB16" s="36"/>
      <c r="AC16" s="36"/>
      <c r="AD16" s="36"/>
      <c r="AE16" s="36"/>
    </row>
    <row r="17" spans="1:31" s="2" customFormat="1" ht="12" customHeight="1">
      <c r="A17" s="36"/>
      <c r="B17" s="41"/>
      <c r="C17" s="36"/>
      <c r="D17" s="106" t="s">
        <v>36</v>
      </c>
      <c r="E17" s="36"/>
      <c r="F17" s="36"/>
      <c r="G17" s="36"/>
      <c r="H17" s="36"/>
      <c r="I17" s="106" t="s">
        <v>31</v>
      </c>
      <c r="J17" s="31" t="str">
        <f>'Rekapitulace stavby'!AN13</f>
        <v>Vyplň údaj</v>
      </c>
      <c r="K17" s="36"/>
      <c r="L17" s="107"/>
      <c r="S17" s="36"/>
      <c r="T17" s="36"/>
      <c r="U17" s="36"/>
      <c r="V17" s="36"/>
      <c r="W17" s="36"/>
      <c r="X17" s="36"/>
      <c r="Y17" s="36"/>
      <c r="Z17" s="36"/>
      <c r="AA17" s="36"/>
      <c r="AB17" s="36"/>
      <c r="AC17" s="36"/>
      <c r="AD17" s="36"/>
      <c r="AE17" s="36"/>
    </row>
    <row r="18" spans="1:31" s="2" customFormat="1" ht="18" customHeight="1">
      <c r="A18" s="36"/>
      <c r="B18" s="41"/>
      <c r="C18" s="36"/>
      <c r="D18" s="36"/>
      <c r="E18" s="368" t="str">
        <f>'Rekapitulace stavby'!E14</f>
        <v>Vyplň údaj</v>
      </c>
      <c r="F18" s="369"/>
      <c r="G18" s="369"/>
      <c r="H18" s="369"/>
      <c r="I18" s="106" t="s">
        <v>34</v>
      </c>
      <c r="J18" s="31" t="str">
        <f>'Rekapitulace stavby'!AN14</f>
        <v>Vyplň údaj</v>
      </c>
      <c r="K18" s="36"/>
      <c r="L18" s="107"/>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7"/>
      <c r="S19" s="36"/>
      <c r="T19" s="36"/>
      <c r="U19" s="36"/>
      <c r="V19" s="36"/>
      <c r="W19" s="36"/>
      <c r="X19" s="36"/>
      <c r="Y19" s="36"/>
      <c r="Z19" s="36"/>
      <c r="AA19" s="36"/>
      <c r="AB19" s="36"/>
      <c r="AC19" s="36"/>
      <c r="AD19" s="36"/>
      <c r="AE19" s="36"/>
    </row>
    <row r="20" spans="1:31" s="2" customFormat="1" ht="12" customHeight="1">
      <c r="A20" s="36"/>
      <c r="B20" s="41"/>
      <c r="C20" s="36"/>
      <c r="D20" s="106" t="s">
        <v>38</v>
      </c>
      <c r="E20" s="36"/>
      <c r="F20" s="36"/>
      <c r="G20" s="36"/>
      <c r="H20" s="36"/>
      <c r="I20" s="106" t="s">
        <v>31</v>
      </c>
      <c r="J20" s="108" t="str">
        <f>IF('Rekapitulace stavby'!AN16="","",'Rekapitulace stavby'!AN16)</f>
        <v/>
      </c>
      <c r="K20" s="36"/>
      <c r="L20" s="107"/>
      <c r="S20" s="36"/>
      <c r="T20" s="36"/>
      <c r="U20" s="36"/>
      <c r="V20" s="36"/>
      <c r="W20" s="36"/>
      <c r="X20" s="36"/>
      <c r="Y20" s="36"/>
      <c r="Z20" s="36"/>
      <c r="AA20" s="36"/>
      <c r="AB20" s="36"/>
      <c r="AC20" s="36"/>
      <c r="AD20" s="36"/>
      <c r="AE20" s="36"/>
    </row>
    <row r="21" spans="1:31" s="2" customFormat="1" ht="18" customHeight="1">
      <c r="A21" s="36"/>
      <c r="B21" s="41"/>
      <c r="C21" s="36"/>
      <c r="D21" s="36"/>
      <c r="E21" s="108" t="str">
        <f>IF('Rekapitulace stavby'!E17="","",'Rekapitulace stavby'!E17)</f>
        <v xml:space="preserve"> </v>
      </c>
      <c r="F21" s="36"/>
      <c r="G21" s="36"/>
      <c r="H21" s="36"/>
      <c r="I21" s="106" t="s">
        <v>34</v>
      </c>
      <c r="J21" s="108" t="str">
        <f>IF('Rekapitulace stavby'!AN17="","",'Rekapitulace stavby'!AN17)</f>
        <v/>
      </c>
      <c r="K21" s="36"/>
      <c r="L21" s="107"/>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7"/>
      <c r="S22" s="36"/>
      <c r="T22" s="36"/>
      <c r="U22" s="36"/>
      <c r="V22" s="36"/>
      <c r="W22" s="36"/>
      <c r="X22" s="36"/>
      <c r="Y22" s="36"/>
      <c r="Z22" s="36"/>
      <c r="AA22" s="36"/>
      <c r="AB22" s="36"/>
      <c r="AC22" s="36"/>
      <c r="AD22" s="36"/>
      <c r="AE22" s="36"/>
    </row>
    <row r="23" spans="1:31" s="2" customFormat="1" ht="12" customHeight="1">
      <c r="A23" s="36"/>
      <c r="B23" s="41"/>
      <c r="C23" s="36"/>
      <c r="D23" s="106" t="s">
        <v>41</v>
      </c>
      <c r="E23" s="36"/>
      <c r="F23" s="36"/>
      <c r="G23" s="36"/>
      <c r="H23" s="36"/>
      <c r="I23" s="106" t="s">
        <v>31</v>
      </c>
      <c r="J23" s="108" t="str">
        <f>IF('Rekapitulace stavby'!AN19="","",'Rekapitulace stavby'!AN19)</f>
        <v>63307111</v>
      </c>
      <c r="K23" s="36"/>
      <c r="L23" s="107"/>
      <c r="S23" s="36"/>
      <c r="T23" s="36"/>
      <c r="U23" s="36"/>
      <c r="V23" s="36"/>
      <c r="W23" s="36"/>
      <c r="X23" s="36"/>
      <c r="Y23" s="36"/>
      <c r="Z23" s="36"/>
      <c r="AA23" s="36"/>
      <c r="AB23" s="36"/>
      <c r="AC23" s="36"/>
      <c r="AD23" s="36"/>
      <c r="AE23" s="36"/>
    </row>
    <row r="24" spans="1:31" s="2" customFormat="1" ht="18" customHeight="1">
      <c r="A24" s="36"/>
      <c r="B24" s="41"/>
      <c r="C24" s="36"/>
      <c r="D24" s="36"/>
      <c r="E24" s="108" t="str">
        <f>IF('Rekapitulace stavby'!E20="","",'Rekapitulace stavby'!E20)</f>
        <v xml:space="preserve">Lenka Jerakasová </v>
      </c>
      <c r="F24" s="36"/>
      <c r="G24" s="36"/>
      <c r="H24" s="36"/>
      <c r="I24" s="106" t="s">
        <v>34</v>
      </c>
      <c r="J24" s="108" t="str">
        <f>IF('Rekapitulace stavby'!AN20="","",'Rekapitulace stavby'!AN20)</f>
        <v/>
      </c>
      <c r="K24" s="36"/>
      <c r="L24" s="107"/>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7"/>
      <c r="S25" s="36"/>
      <c r="T25" s="36"/>
      <c r="U25" s="36"/>
      <c r="V25" s="36"/>
      <c r="W25" s="36"/>
      <c r="X25" s="36"/>
      <c r="Y25" s="36"/>
      <c r="Z25" s="36"/>
      <c r="AA25" s="36"/>
      <c r="AB25" s="36"/>
      <c r="AC25" s="36"/>
      <c r="AD25" s="36"/>
      <c r="AE25" s="36"/>
    </row>
    <row r="26" spans="1:31" s="2" customFormat="1" ht="12" customHeight="1">
      <c r="A26" s="36"/>
      <c r="B26" s="41"/>
      <c r="C26" s="36"/>
      <c r="D26" s="106" t="s">
        <v>44</v>
      </c>
      <c r="E26" s="36"/>
      <c r="F26" s="36"/>
      <c r="G26" s="36"/>
      <c r="H26" s="36"/>
      <c r="I26" s="36"/>
      <c r="J26" s="36"/>
      <c r="K26" s="36"/>
      <c r="L26" s="107"/>
      <c r="S26" s="36"/>
      <c r="T26" s="36"/>
      <c r="U26" s="36"/>
      <c r="V26" s="36"/>
      <c r="W26" s="36"/>
      <c r="X26" s="36"/>
      <c r="Y26" s="36"/>
      <c r="Z26" s="36"/>
      <c r="AA26" s="36"/>
      <c r="AB26" s="36"/>
      <c r="AC26" s="36"/>
      <c r="AD26" s="36"/>
      <c r="AE26" s="36"/>
    </row>
    <row r="27" spans="1:31" s="8" customFormat="1" ht="16.5" customHeight="1">
      <c r="A27" s="112"/>
      <c r="B27" s="113"/>
      <c r="C27" s="112"/>
      <c r="D27" s="112"/>
      <c r="E27" s="370" t="s">
        <v>35</v>
      </c>
      <c r="F27" s="370"/>
      <c r="G27" s="370"/>
      <c r="H27" s="370"/>
      <c r="I27" s="112"/>
      <c r="J27" s="112"/>
      <c r="K27" s="112"/>
      <c r="L27" s="114"/>
      <c r="S27" s="112"/>
      <c r="T27" s="112"/>
      <c r="U27" s="112"/>
      <c r="V27" s="112"/>
      <c r="W27" s="112"/>
      <c r="X27" s="112"/>
      <c r="Y27" s="112"/>
      <c r="Z27" s="112"/>
      <c r="AA27" s="112"/>
      <c r="AB27" s="112"/>
      <c r="AC27" s="112"/>
      <c r="AD27" s="112"/>
      <c r="AE27" s="112"/>
    </row>
    <row r="28" spans="1:31" s="2" customFormat="1" ht="6.95" customHeight="1">
      <c r="A28" s="36"/>
      <c r="B28" s="41"/>
      <c r="C28" s="36"/>
      <c r="D28" s="36"/>
      <c r="E28" s="36"/>
      <c r="F28" s="36"/>
      <c r="G28" s="36"/>
      <c r="H28" s="36"/>
      <c r="I28" s="36"/>
      <c r="J28" s="36"/>
      <c r="K28" s="36"/>
      <c r="L28" s="107"/>
      <c r="S28" s="36"/>
      <c r="T28" s="36"/>
      <c r="U28" s="36"/>
      <c r="V28" s="36"/>
      <c r="W28" s="36"/>
      <c r="X28" s="36"/>
      <c r="Y28" s="36"/>
      <c r="Z28" s="36"/>
      <c r="AA28" s="36"/>
      <c r="AB28" s="36"/>
      <c r="AC28" s="36"/>
      <c r="AD28" s="36"/>
      <c r="AE28" s="36"/>
    </row>
    <row r="29" spans="1:31" s="2" customFormat="1" ht="6.95" customHeight="1">
      <c r="A29" s="36"/>
      <c r="B29" s="41"/>
      <c r="C29" s="36"/>
      <c r="D29" s="115"/>
      <c r="E29" s="115"/>
      <c r="F29" s="115"/>
      <c r="G29" s="115"/>
      <c r="H29" s="115"/>
      <c r="I29" s="115"/>
      <c r="J29" s="115"/>
      <c r="K29" s="115"/>
      <c r="L29" s="107"/>
      <c r="S29" s="36"/>
      <c r="T29" s="36"/>
      <c r="U29" s="36"/>
      <c r="V29" s="36"/>
      <c r="W29" s="36"/>
      <c r="X29" s="36"/>
      <c r="Y29" s="36"/>
      <c r="Z29" s="36"/>
      <c r="AA29" s="36"/>
      <c r="AB29" s="36"/>
      <c r="AC29" s="36"/>
      <c r="AD29" s="36"/>
      <c r="AE29" s="36"/>
    </row>
    <row r="30" spans="1:31" s="2" customFormat="1" ht="25.35" customHeight="1">
      <c r="A30" s="36"/>
      <c r="B30" s="41"/>
      <c r="C30" s="36"/>
      <c r="D30" s="116" t="s">
        <v>46</v>
      </c>
      <c r="E30" s="36"/>
      <c r="F30" s="36"/>
      <c r="G30" s="36"/>
      <c r="H30" s="36"/>
      <c r="I30" s="36"/>
      <c r="J30" s="117">
        <f>ROUND(J91, 2)</f>
        <v>0</v>
      </c>
      <c r="K30" s="36"/>
      <c r="L30" s="107"/>
      <c r="S30" s="36"/>
      <c r="T30" s="36"/>
      <c r="U30" s="36"/>
      <c r="V30" s="36"/>
      <c r="W30" s="36"/>
      <c r="X30" s="36"/>
      <c r="Y30" s="36"/>
      <c r="Z30" s="36"/>
      <c r="AA30" s="36"/>
      <c r="AB30" s="36"/>
      <c r="AC30" s="36"/>
      <c r="AD30" s="36"/>
      <c r="AE30" s="36"/>
    </row>
    <row r="31" spans="1:31" s="2" customFormat="1" ht="6.95" customHeight="1">
      <c r="A31" s="36"/>
      <c r="B31" s="41"/>
      <c r="C31" s="36"/>
      <c r="D31" s="115"/>
      <c r="E31" s="115"/>
      <c r="F31" s="115"/>
      <c r="G31" s="115"/>
      <c r="H31" s="115"/>
      <c r="I31" s="115"/>
      <c r="J31" s="115"/>
      <c r="K31" s="115"/>
      <c r="L31" s="107"/>
      <c r="S31" s="36"/>
      <c r="T31" s="36"/>
      <c r="U31" s="36"/>
      <c r="V31" s="36"/>
      <c r="W31" s="36"/>
      <c r="X31" s="36"/>
      <c r="Y31" s="36"/>
      <c r="Z31" s="36"/>
      <c r="AA31" s="36"/>
      <c r="AB31" s="36"/>
      <c r="AC31" s="36"/>
      <c r="AD31" s="36"/>
      <c r="AE31" s="36"/>
    </row>
    <row r="32" spans="1:31" s="2" customFormat="1" ht="14.45" customHeight="1">
      <c r="A32" s="36"/>
      <c r="B32" s="41"/>
      <c r="C32" s="36"/>
      <c r="D32" s="36"/>
      <c r="E32" s="36"/>
      <c r="F32" s="118" t="s">
        <v>48</v>
      </c>
      <c r="G32" s="36"/>
      <c r="H32" s="36"/>
      <c r="I32" s="118" t="s">
        <v>47</v>
      </c>
      <c r="J32" s="118" t="s">
        <v>49</v>
      </c>
      <c r="K32" s="36"/>
      <c r="L32" s="107"/>
      <c r="S32" s="36"/>
      <c r="T32" s="36"/>
      <c r="U32" s="36"/>
      <c r="V32" s="36"/>
      <c r="W32" s="36"/>
      <c r="X32" s="36"/>
      <c r="Y32" s="36"/>
      <c r="Z32" s="36"/>
      <c r="AA32" s="36"/>
      <c r="AB32" s="36"/>
      <c r="AC32" s="36"/>
      <c r="AD32" s="36"/>
      <c r="AE32" s="36"/>
    </row>
    <row r="33" spans="1:31" s="2" customFormat="1" ht="14.45" customHeight="1">
      <c r="A33" s="36"/>
      <c r="B33" s="41"/>
      <c r="C33" s="36"/>
      <c r="D33" s="119" t="s">
        <v>50</v>
      </c>
      <c r="E33" s="106" t="s">
        <v>51</v>
      </c>
      <c r="F33" s="120">
        <f>ROUND((SUM(BE91:BE303)),  2)</f>
        <v>0</v>
      </c>
      <c r="G33" s="36"/>
      <c r="H33" s="36"/>
      <c r="I33" s="121">
        <v>0.21</v>
      </c>
      <c r="J33" s="120">
        <f>ROUND(((SUM(BE91:BE303))*I33),  2)</f>
        <v>0</v>
      </c>
      <c r="K33" s="36"/>
      <c r="L33" s="107"/>
      <c r="S33" s="36"/>
      <c r="T33" s="36"/>
      <c r="U33" s="36"/>
      <c r="V33" s="36"/>
      <c r="W33" s="36"/>
      <c r="X33" s="36"/>
      <c r="Y33" s="36"/>
      <c r="Z33" s="36"/>
      <c r="AA33" s="36"/>
      <c r="AB33" s="36"/>
      <c r="AC33" s="36"/>
      <c r="AD33" s="36"/>
      <c r="AE33" s="36"/>
    </row>
    <row r="34" spans="1:31" s="2" customFormat="1" ht="14.45" customHeight="1">
      <c r="A34" s="36"/>
      <c r="B34" s="41"/>
      <c r="C34" s="36"/>
      <c r="D34" s="36"/>
      <c r="E34" s="106" t="s">
        <v>52</v>
      </c>
      <c r="F34" s="120">
        <f>ROUND((SUM(BF91:BF303)),  2)</f>
        <v>0</v>
      </c>
      <c r="G34" s="36"/>
      <c r="H34" s="36"/>
      <c r="I34" s="121">
        <v>0.15</v>
      </c>
      <c r="J34" s="120">
        <f>ROUND(((SUM(BF91:BF303))*I34),  2)</f>
        <v>0</v>
      </c>
      <c r="K34" s="36"/>
      <c r="L34" s="107"/>
      <c r="S34" s="36"/>
      <c r="T34" s="36"/>
      <c r="U34" s="36"/>
      <c r="V34" s="36"/>
      <c r="W34" s="36"/>
      <c r="X34" s="36"/>
      <c r="Y34" s="36"/>
      <c r="Z34" s="36"/>
      <c r="AA34" s="36"/>
      <c r="AB34" s="36"/>
      <c r="AC34" s="36"/>
      <c r="AD34" s="36"/>
      <c r="AE34" s="36"/>
    </row>
    <row r="35" spans="1:31" s="2" customFormat="1" ht="14.45" hidden="1" customHeight="1">
      <c r="A35" s="36"/>
      <c r="B35" s="41"/>
      <c r="C35" s="36"/>
      <c r="D35" s="36"/>
      <c r="E35" s="106" t="s">
        <v>53</v>
      </c>
      <c r="F35" s="120">
        <f>ROUND((SUM(BG91:BG303)),  2)</f>
        <v>0</v>
      </c>
      <c r="G35" s="36"/>
      <c r="H35" s="36"/>
      <c r="I35" s="121">
        <v>0.21</v>
      </c>
      <c r="J35" s="120">
        <f>0</f>
        <v>0</v>
      </c>
      <c r="K35" s="36"/>
      <c r="L35" s="107"/>
      <c r="S35" s="36"/>
      <c r="T35" s="36"/>
      <c r="U35" s="36"/>
      <c r="V35" s="36"/>
      <c r="W35" s="36"/>
      <c r="X35" s="36"/>
      <c r="Y35" s="36"/>
      <c r="Z35" s="36"/>
      <c r="AA35" s="36"/>
      <c r="AB35" s="36"/>
      <c r="AC35" s="36"/>
      <c r="AD35" s="36"/>
      <c r="AE35" s="36"/>
    </row>
    <row r="36" spans="1:31" s="2" customFormat="1" ht="14.45" hidden="1" customHeight="1">
      <c r="A36" s="36"/>
      <c r="B36" s="41"/>
      <c r="C36" s="36"/>
      <c r="D36" s="36"/>
      <c r="E36" s="106" t="s">
        <v>54</v>
      </c>
      <c r="F36" s="120">
        <f>ROUND((SUM(BH91:BH303)),  2)</f>
        <v>0</v>
      </c>
      <c r="G36" s="36"/>
      <c r="H36" s="36"/>
      <c r="I36" s="121">
        <v>0.15</v>
      </c>
      <c r="J36" s="120">
        <f>0</f>
        <v>0</v>
      </c>
      <c r="K36" s="36"/>
      <c r="L36" s="107"/>
      <c r="S36" s="36"/>
      <c r="T36" s="36"/>
      <c r="U36" s="36"/>
      <c r="V36" s="36"/>
      <c r="W36" s="36"/>
      <c r="X36" s="36"/>
      <c r="Y36" s="36"/>
      <c r="Z36" s="36"/>
      <c r="AA36" s="36"/>
      <c r="AB36" s="36"/>
      <c r="AC36" s="36"/>
      <c r="AD36" s="36"/>
      <c r="AE36" s="36"/>
    </row>
    <row r="37" spans="1:31" s="2" customFormat="1" ht="14.45" hidden="1" customHeight="1">
      <c r="A37" s="36"/>
      <c r="B37" s="41"/>
      <c r="C37" s="36"/>
      <c r="D37" s="36"/>
      <c r="E37" s="106" t="s">
        <v>55</v>
      </c>
      <c r="F37" s="120">
        <f>ROUND((SUM(BI91:BI303)),  2)</f>
        <v>0</v>
      </c>
      <c r="G37" s="36"/>
      <c r="H37" s="36"/>
      <c r="I37" s="121">
        <v>0</v>
      </c>
      <c r="J37" s="120">
        <f>0</f>
        <v>0</v>
      </c>
      <c r="K37" s="36"/>
      <c r="L37" s="107"/>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7"/>
      <c r="S38" s="36"/>
      <c r="T38" s="36"/>
      <c r="U38" s="36"/>
      <c r="V38" s="36"/>
      <c r="W38" s="36"/>
      <c r="X38" s="36"/>
      <c r="Y38" s="36"/>
      <c r="Z38" s="36"/>
      <c r="AA38" s="36"/>
      <c r="AB38" s="36"/>
      <c r="AC38" s="36"/>
      <c r="AD38" s="36"/>
      <c r="AE38" s="36"/>
    </row>
    <row r="39" spans="1:31" s="2" customFormat="1" ht="25.35" customHeight="1">
      <c r="A39" s="36"/>
      <c r="B39" s="41"/>
      <c r="C39" s="122"/>
      <c r="D39" s="123" t="s">
        <v>56</v>
      </c>
      <c r="E39" s="124"/>
      <c r="F39" s="124"/>
      <c r="G39" s="125" t="s">
        <v>57</v>
      </c>
      <c r="H39" s="126" t="s">
        <v>58</v>
      </c>
      <c r="I39" s="124"/>
      <c r="J39" s="127">
        <f>SUM(J30:J37)</f>
        <v>0</v>
      </c>
      <c r="K39" s="128"/>
      <c r="L39" s="107"/>
      <c r="S39" s="36"/>
      <c r="T39" s="36"/>
      <c r="U39" s="36"/>
      <c r="V39" s="36"/>
      <c r="W39" s="36"/>
      <c r="X39" s="36"/>
      <c r="Y39" s="36"/>
      <c r="Z39" s="36"/>
      <c r="AA39" s="36"/>
      <c r="AB39" s="36"/>
      <c r="AC39" s="36"/>
      <c r="AD39" s="36"/>
      <c r="AE39" s="36"/>
    </row>
    <row r="40" spans="1:31" s="2" customFormat="1" ht="14.45" customHeight="1">
      <c r="A40" s="36"/>
      <c r="B40" s="129"/>
      <c r="C40" s="130"/>
      <c r="D40" s="130"/>
      <c r="E40" s="130"/>
      <c r="F40" s="130"/>
      <c r="G40" s="130"/>
      <c r="H40" s="130"/>
      <c r="I40" s="130"/>
      <c r="J40" s="130"/>
      <c r="K40" s="130"/>
      <c r="L40" s="107"/>
      <c r="S40" s="36"/>
      <c r="T40" s="36"/>
      <c r="U40" s="36"/>
      <c r="V40" s="36"/>
      <c r="W40" s="36"/>
      <c r="X40" s="36"/>
      <c r="Y40" s="36"/>
      <c r="Z40" s="36"/>
      <c r="AA40" s="36"/>
      <c r="AB40" s="36"/>
      <c r="AC40" s="36"/>
      <c r="AD40" s="36"/>
      <c r="AE40" s="36"/>
    </row>
    <row r="44" spans="1:31" s="2" customFormat="1" ht="6.95" customHeight="1">
      <c r="A44" s="36"/>
      <c r="B44" s="131"/>
      <c r="C44" s="132"/>
      <c r="D44" s="132"/>
      <c r="E44" s="132"/>
      <c r="F44" s="132"/>
      <c r="G44" s="132"/>
      <c r="H44" s="132"/>
      <c r="I44" s="132"/>
      <c r="J44" s="132"/>
      <c r="K44" s="132"/>
      <c r="L44" s="107"/>
      <c r="S44" s="36"/>
      <c r="T44" s="36"/>
      <c r="U44" s="36"/>
      <c r="V44" s="36"/>
      <c r="W44" s="36"/>
      <c r="X44" s="36"/>
      <c r="Y44" s="36"/>
      <c r="Z44" s="36"/>
      <c r="AA44" s="36"/>
      <c r="AB44" s="36"/>
      <c r="AC44" s="36"/>
      <c r="AD44" s="36"/>
      <c r="AE44" s="36"/>
    </row>
    <row r="45" spans="1:31" s="2" customFormat="1" ht="24.95" customHeight="1">
      <c r="A45" s="36"/>
      <c r="B45" s="37"/>
      <c r="C45" s="24" t="s">
        <v>118</v>
      </c>
      <c r="D45" s="38"/>
      <c r="E45" s="38"/>
      <c r="F45" s="38"/>
      <c r="G45" s="38"/>
      <c r="H45" s="38"/>
      <c r="I45" s="38"/>
      <c r="J45" s="38"/>
      <c r="K45" s="38"/>
      <c r="L45" s="107"/>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7"/>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7"/>
      <c r="S47" s="36"/>
      <c r="T47" s="36"/>
      <c r="U47" s="36"/>
      <c r="V47" s="36"/>
      <c r="W47" s="36"/>
      <c r="X47" s="36"/>
      <c r="Y47" s="36"/>
      <c r="Z47" s="36"/>
      <c r="AA47" s="36"/>
      <c r="AB47" s="36"/>
      <c r="AC47" s="36"/>
      <c r="AD47" s="36"/>
      <c r="AE47" s="36"/>
    </row>
    <row r="48" spans="1:31" s="2" customFormat="1" ht="16.5" customHeight="1">
      <c r="A48" s="36"/>
      <c r="B48" s="37"/>
      <c r="C48" s="38"/>
      <c r="D48" s="38"/>
      <c r="E48" s="374" t="str">
        <f>E7</f>
        <v>Úprava objektu Radniční č.p.13 na kancelářské prostory,Frýdek-Místek</v>
      </c>
      <c r="F48" s="375"/>
      <c r="G48" s="375"/>
      <c r="H48" s="375"/>
      <c r="I48" s="38"/>
      <c r="J48" s="38"/>
      <c r="K48" s="38"/>
      <c r="L48" s="107"/>
      <c r="S48" s="36"/>
      <c r="T48" s="36"/>
      <c r="U48" s="36"/>
      <c r="V48" s="36"/>
      <c r="W48" s="36"/>
      <c r="X48" s="36"/>
      <c r="Y48" s="36"/>
      <c r="Z48" s="36"/>
      <c r="AA48" s="36"/>
      <c r="AB48" s="36"/>
      <c r="AC48" s="36"/>
      <c r="AD48" s="36"/>
      <c r="AE48" s="36"/>
    </row>
    <row r="49" spans="1:47" s="2" customFormat="1" ht="12" customHeight="1">
      <c r="A49" s="36"/>
      <c r="B49" s="37"/>
      <c r="C49" s="30" t="s">
        <v>205</v>
      </c>
      <c r="D49" s="38"/>
      <c r="E49" s="38"/>
      <c r="F49" s="38"/>
      <c r="G49" s="38"/>
      <c r="H49" s="38"/>
      <c r="I49" s="38"/>
      <c r="J49" s="38"/>
      <c r="K49" s="38"/>
      <c r="L49" s="107"/>
      <c r="S49" s="36"/>
      <c r="T49" s="36"/>
      <c r="U49" s="36"/>
      <c r="V49" s="36"/>
      <c r="W49" s="36"/>
      <c r="X49" s="36"/>
      <c r="Y49" s="36"/>
      <c r="Z49" s="36"/>
      <c r="AA49" s="36"/>
      <c r="AB49" s="36"/>
      <c r="AC49" s="36"/>
      <c r="AD49" s="36"/>
      <c r="AE49" s="36"/>
    </row>
    <row r="50" spans="1:47" s="2" customFormat="1" ht="16.5" customHeight="1">
      <c r="A50" s="36"/>
      <c r="B50" s="37"/>
      <c r="C50" s="38"/>
      <c r="D50" s="38"/>
      <c r="E50" s="330" t="str">
        <f>E9</f>
        <v xml:space="preserve">200101/D.1.4.2 - Zdravotechnické instalace </v>
      </c>
      <c r="F50" s="371"/>
      <c r="G50" s="371"/>
      <c r="H50" s="371"/>
      <c r="I50" s="38"/>
      <c r="J50" s="38"/>
      <c r="K50" s="38"/>
      <c r="L50" s="107"/>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7"/>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 xml:space="preserve"> </v>
      </c>
      <c r="G52" s="38"/>
      <c r="H52" s="38"/>
      <c r="I52" s="30" t="s">
        <v>24</v>
      </c>
      <c r="J52" s="61" t="str">
        <f>IF(J12="","",J12)</f>
        <v>17. 7. 2020</v>
      </c>
      <c r="K52" s="38"/>
      <c r="L52" s="107"/>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7"/>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 xml:space="preserve">Statutární město Frýdek-Místek </v>
      </c>
      <c r="G54" s="38"/>
      <c r="H54" s="38"/>
      <c r="I54" s="30" t="s">
        <v>38</v>
      </c>
      <c r="J54" s="34" t="str">
        <f>E21</f>
        <v xml:space="preserve"> </v>
      </c>
      <c r="K54" s="38"/>
      <c r="L54" s="107"/>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41</v>
      </c>
      <c r="J55" s="34" t="str">
        <f>E24</f>
        <v xml:space="preserve">Lenka Jerakasová </v>
      </c>
      <c r="K55" s="38"/>
      <c r="L55" s="107"/>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7"/>
      <c r="S56" s="36"/>
      <c r="T56" s="36"/>
      <c r="U56" s="36"/>
      <c r="V56" s="36"/>
      <c r="W56" s="36"/>
      <c r="X56" s="36"/>
      <c r="Y56" s="36"/>
      <c r="Z56" s="36"/>
      <c r="AA56" s="36"/>
      <c r="AB56" s="36"/>
      <c r="AC56" s="36"/>
      <c r="AD56" s="36"/>
      <c r="AE56" s="36"/>
    </row>
    <row r="57" spans="1:47" s="2" customFormat="1" ht="29.25" customHeight="1">
      <c r="A57" s="36"/>
      <c r="B57" s="37"/>
      <c r="C57" s="133" t="s">
        <v>119</v>
      </c>
      <c r="D57" s="134"/>
      <c r="E57" s="134"/>
      <c r="F57" s="134"/>
      <c r="G57" s="134"/>
      <c r="H57" s="134"/>
      <c r="I57" s="134"/>
      <c r="J57" s="135" t="s">
        <v>120</v>
      </c>
      <c r="K57" s="134"/>
      <c r="L57" s="107"/>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7"/>
      <c r="S58" s="36"/>
      <c r="T58" s="36"/>
      <c r="U58" s="36"/>
      <c r="V58" s="36"/>
      <c r="W58" s="36"/>
      <c r="X58" s="36"/>
      <c r="Y58" s="36"/>
      <c r="Z58" s="36"/>
      <c r="AA58" s="36"/>
      <c r="AB58" s="36"/>
      <c r="AC58" s="36"/>
      <c r="AD58" s="36"/>
      <c r="AE58" s="36"/>
    </row>
    <row r="59" spans="1:47" s="2" customFormat="1" ht="22.9" customHeight="1">
      <c r="A59" s="36"/>
      <c r="B59" s="37"/>
      <c r="C59" s="136" t="s">
        <v>78</v>
      </c>
      <c r="D59" s="38"/>
      <c r="E59" s="38"/>
      <c r="F59" s="38"/>
      <c r="G59" s="38"/>
      <c r="H59" s="38"/>
      <c r="I59" s="38"/>
      <c r="J59" s="79">
        <f>J91</f>
        <v>0</v>
      </c>
      <c r="K59" s="38"/>
      <c r="L59" s="107"/>
      <c r="S59" s="36"/>
      <c r="T59" s="36"/>
      <c r="U59" s="36"/>
      <c r="V59" s="36"/>
      <c r="W59" s="36"/>
      <c r="X59" s="36"/>
      <c r="Y59" s="36"/>
      <c r="Z59" s="36"/>
      <c r="AA59" s="36"/>
      <c r="AB59" s="36"/>
      <c r="AC59" s="36"/>
      <c r="AD59" s="36"/>
      <c r="AE59" s="36"/>
      <c r="AU59" s="18" t="s">
        <v>121</v>
      </c>
    </row>
    <row r="60" spans="1:47" s="9" customFormat="1" ht="24.95" customHeight="1">
      <c r="B60" s="137"/>
      <c r="C60" s="138"/>
      <c r="D60" s="139" t="s">
        <v>207</v>
      </c>
      <c r="E60" s="140"/>
      <c r="F60" s="140"/>
      <c r="G60" s="140"/>
      <c r="H60" s="140"/>
      <c r="I60" s="140"/>
      <c r="J60" s="141">
        <f>J92</f>
        <v>0</v>
      </c>
      <c r="K60" s="138"/>
      <c r="L60" s="142"/>
    </row>
    <row r="61" spans="1:47" s="10" customFormat="1" ht="19.899999999999999" customHeight="1">
      <c r="B61" s="143"/>
      <c r="C61" s="144"/>
      <c r="D61" s="145" t="s">
        <v>1566</v>
      </c>
      <c r="E61" s="146"/>
      <c r="F61" s="146"/>
      <c r="G61" s="146"/>
      <c r="H61" s="146"/>
      <c r="I61" s="146"/>
      <c r="J61" s="147">
        <f>J93</f>
        <v>0</v>
      </c>
      <c r="K61" s="144"/>
      <c r="L61" s="148"/>
    </row>
    <row r="62" spans="1:47" s="10" customFormat="1" ht="19.899999999999999" customHeight="1">
      <c r="B62" s="143"/>
      <c r="C62" s="144"/>
      <c r="D62" s="145" t="s">
        <v>209</v>
      </c>
      <c r="E62" s="146"/>
      <c r="F62" s="146"/>
      <c r="G62" s="146"/>
      <c r="H62" s="146"/>
      <c r="I62" s="146"/>
      <c r="J62" s="147">
        <f>J110</f>
        <v>0</v>
      </c>
      <c r="K62" s="144"/>
      <c r="L62" s="148"/>
    </row>
    <row r="63" spans="1:47" s="10" customFormat="1" ht="19.899999999999999" customHeight="1">
      <c r="B63" s="143"/>
      <c r="C63" s="144"/>
      <c r="D63" s="145" t="s">
        <v>210</v>
      </c>
      <c r="E63" s="146"/>
      <c r="F63" s="146"/>
      <c r="G63" s="146"/>
      <c r="H63" s="146"/>
      <c r="I63" s="146"/>
      <c r="J63" s="147">
        <f>J115</f>
        <v>0</v>
      </c>
      <c r="K63" s="144"/>
      <c r="L63" s="148"/>
    </row>
    <row r="64" spans="1:47" s="10" customFormat="1" ht="19.899999999999999" customHeight="1">
      <c r="B64" s="143"/>
      <c r="C64" s="144"/>
      <c r="D64" s="145" t="s">
        <v>211</v>
      </c>
      <c r="E64" s="146"/>
      <c r="F64" s="146"/>
      <c r="G64" s="146"/>
      <c r="H64" s="146"/>
      <c r="I64" s="146"/>
      <c r="J64" s="147">
        <f>J119</f>
        <v>0</v>
      </c>
      <c r="K64" s="144"/>
      <c r="L64" s="148"/>
    </row>
    <row r="65" spans="1:31" s="9" customFormat="1" ht="24.95" customHeight="1">
      <c r="B65" s="137"/>
      <c r="C65" s="138"/>
      <c r="D65" s="139" t="s">
        <v>214</v>
      </c>
      <c r="E65" s="140"/>
      <c r="F65" s="140"/>
      <c r="G65" s="140"/>
      <c r="H65" s="140"/>
      <c r="I65" s="140"/>
      <c r="J65" s="141">
        <f>J129</f>
        <v>0</v>
      </c>
      <c r="K65" s="138"/>
      <c r="L65" s="142"/>
    </row>
    <row r="66" spans="1:31" s="10" customFormat="1" ht="19.899999999999999" customHeight="1">
      <c r="B66" s="143"/>
      <c r="C66" s="144"/>
      <c r="D66" s="145" t="s">
        <v>1567</v>
      </c>
      <c r="E66" s="146"/>
      <c r="F66" s="146"/>
      <c r="G66" s="146"/>
      <c r="H66" s="146"/>
      <c r="I66" s="146"/>
      <c r="J66" s="147">
        <f>J130</f>
        <v>0</v>
      </c>
      <c r="K66" s="144"/>
      <c r="L66" s="148"/>
    </row>
    <row r="67" spans="1:31" s="10" customFormat="1" ht="19.899999999999999" customHeight="1">
      <c r="B67" s="143"/>
      <c r="C67" s="144"/>
      <c r="D67" s="145" t="s">
        <v>1568</v>
      </c>
      <c r="E67" s="146"/>
      <c r="F67" s="146"/>
      <c r="G67" s="146"/>
      <c r="H67" s="146"/>
      <c r="I67" s="146"/>
      <c r="J67" s="147">
        <f>J174</f>
        <v>0</v>
      </c>
      <c r="K67" s="144"/>
      <c r="L67" s="148"/>
    </row>
    <row r="68" spans="1:31" s="10" customFormat="1" ht="19.899999999999999" customHeight="1">
      <c r="B68" s="143"/>
      <c r="C68" s="144"/>
      <c r="D68" s="145" t="s">
        <v>1569</v>
      </c>
      <c r="E68" s="146"/>
      <c r="F68" s="146"/>
      <c r="G68" s="146"/>
      <c r="H68" s="146"/>
      <c r="I68" s="146"/>
      <c r="J68" s="147">
        <f>J224</f>
        <v>0</v>
      </c>
      <c r="K68" s="144"/>
      <c r="L68" s="148"/>
    </row>
    <row r="69" spans="1:31" s="10" customFormat="1" ht="19.899999999999999" customHeight="1">
      <c r="B69" s="143"/>
      <c r="C69" s="144"/>
      <c r="D69" s="145" t="s">
        <v>1570</v>
      </c>
      <c r="E69" s="146"/>
      <c r="F69" s="146"/>
      <c r="G69" s="146"/>
      <c r="H69" s="146"/>
      <c r="I69" s="146"/>
      <c r="J69" s="147">
        <f>J234</f>
        <v>0</v>
      </c>
      <c r="K69" s="144"/>
      <c r="L69" s="148"/>
    </row>
    <row r="70" spans="1:31" s="10" customFormat="1" ht="19.899999999999999" customHeight="1">
      <c r="B70" s="143"/>
      <c r="C70" s="144"/>
      <c r="D70" s="145" t="s">
        <v>1571</v>
      </c>
      <c r="E70" s="146"/>
      <c r="F70" s="146"/>
      <c r="G70" s="146"/>
      <c r="H70" s="146"/>
      <c r="I70" s="146"/>
      <c r="J70" s="147">
        <f>J296</f>
        <v>0</v>
      </c>
      <c r="K70" s="144"/>
      <c r="L70" s="148"/>
    </row>
    <row r="71" spans="1:31" s="9" customFormat="1" ht="24.95" customHeight="1">
      <c r="B71" s="137"/>
      <c r="C71" s="138"/>
      <c r="D71" s="139" t="s">
        <v>222</v>
      </c>
      <c r="E71" s="140"/>
      <c r="F71" s="140"/>
      <c r="G71" s="140"/>
      <c r="H71" s="140"/>
      <c r="I71" s="140"/>
      <c r="J71" s="141">
        <f>J301</f>
        <v>0</v>
      </c>
      <c r="K71" s="138"/>
      <c r="L71" s="142"/>
    </row>
    <row r="72" spans="1:31" s="2" customFormat="1" ht="21.75" customHeight="1">
      <c r="A72" s="36"/>
      <c r="B72" s="37"/>
      <c r="C72" s="38"/>
      <c r="D72" s="38"/>
      <c r="E72" s="38"/>
      <c r="F72" s="38"/>
      <c r="G72" s="38"/>
      <c r="H72" s="38"/>
      <c r="I72" s="38"/>
      <c r="J72" s="38"/>
      <c r="K72" s="38"/>
      <c r="L72" s="107"/>
      <c r="S72" s="36"/>
      <c r="T72" s="36"/>
      <c r="U72" s="36"/>
      <c r="V72" s="36"/>
      <c r="W72" s="36"/>
      <c r="X72" s="36"/>
      <c r="Y72" s="36"/>
      <c r="Z72" s="36"/>
      <c r="AA72" s="36"/>
      <c r="AB72" s="36"/>
      <c r="AC72" s="36"/>
      <c r="AD72" s="36"/>
      <c r="AE72" s="36"/>
    </row>
    <row r="73" spans="1:31" s="2" customFormat="1" ht="6.95" customHeight="1">
      <c r="A73" s="36"/>
      <c r="B73" s="49"/>
      <c r="C73" s="50"/>
      <c r="D73" s="50"/>
      <c r="E73" s="50"/>
      <c r="F73" s="50"/>
      <c r="G73" s="50"/>
      <c r="H73" s="50"/>
      <c r="I73" s="50"/>
      <c r="J73" s="50"/>
      <c r="K73" s="50"/>
      <c r="L73" s="107"/>
      <c r="S73" s="36"/>
      <c r="T73" s="36"/>
      <c r="U73" s="36"/>
      <c r="V73" s="36"/>
      <c r="W73" s="36"/>
      <c r="X73" s="36"/>
      <c r="Y73" s="36"/>
      <c r="Z73" s="36"/>
      <c r="AA73" s="36"/>
      <c r="AB73" s="36"/>
      <c r="AC73" s="36"/>
      <c r="AD73" s="36"/>
      <c r="AE73" s="36"/>
    </row>
    <row r="77" spans="1:31" s="2" customFormat="1" ht="6.95" customHeight="1">
      <c r="A77" s="36"/>
      <c r="B77" s="51"/>
      <c r="C77" s="52"/>
      <c r="D77" s="52"/>
      <c r="E77" s="52"/>
      <c r="F77" s="52"/>
      <c r="G77" s="52"/>
      <c r="H77" s="52"/>
      <c r="I77" s="52"/>
      <c r="J77" s="52"/>
      <c r="K77" s="52"/>
      <c r="L77" s="107"/>
      <c r="S77" s="36"/>
      <c r="T77" s="36"/>
      <c r="U77" s="36"/>
      <c r="V77" s="36"/>
      <c r="W77" s="36"/>
      <c r="X77" s="36"/>
      <c r="Y77" s="36"/>
      <c r="Z77" s="36"/>
      <c r="AA77" s="36"/>
      <c r="AB77" s="36"/>
      <c r="AC77" s="36"/>
      <c r="AD77" s="36"/>
      <c r="AE77" s="36"/>
    </row>
    <row r="78" spans="1:31" s="2" customFormat="1" ht="24.95" customHeight="1">
      <c r="A78" s="36"/>
      <c r="B78" s="37"/>
      <c r="C78" s="24" t="s">
        <v>126</v>
      </c>
      <c r="D78" s="38"/>
      <c r="E78" s="38"/>
      <c r="F78" s="38"/>
      <c r="G78" s="38"/>
      <c r="H78" s="38"/>
      <c r="I78" s="38"/>
      <c r="J78" s="38"/>
      <c r="K78" s="38"/>
      <c r="L78" s="107"/>
      <c r="S78" s="36"/>
      <c r="T78" s="36"/>
      <c r="U78" s="36"/>
      <c r="V78" s="36"/>
      <c r="W78" s="36"/>
      <c r="X78" s="36"/>
      <c r="Y78" s="36"/>
      <c r="Z78" s="36"/>
      <c r="AA78" s="36"/>
      <c r="AB78" s="36"/>
      <c r="AC78" s="36"/>
      <c r="AD78" s="36"/>
      <c r="AE78" s="36"/>
    </row>
    <row r="79" spans="1:31" s="2" customFormat="1" ht="6.95" customHeight="1">
      <c r="A79" s="36"/>
      <c r="B79" s="37"/>
      <c r="C79" s="38"/>
      <c r="D79" s="38"/>
      <c r="E79" s="38"/>
      <c r="F79" s="38"/>
      <c r="G79" s="38"/>
      <c r="H79" s="38"/>
      <c r="I79" s="38"/>
      <c r="J79" s="38"/>
      <c r="K79" s="38"/>
      <c r="L79" s="107"/>
      <c r="S79" s="36"/>
      <c r="T79" s="36"/>
      <c r="U79" s="36"/>
      <c r="V79" s="36"/>
      <c r="W79" s="36"/>
      <c r="X79" s="36"/>
      <c r="Y79" s="36"/>
      <c r="Z79" s="36"/>
      <c r="AA79" s="36"/>
      <c r="AB79" s="36"/>
      <c r="AC79" s="36"/>
      <c r="AD79" s="36"/>
      <c r="AE79" s="36"/>
    </row>
    <row r="80" spans="1:31" s="2" customFormat="1" ht="12" customHeight="1">
      <c r="A80" s="36"/>
      <c r="B80" s="37"/>
      <c r="C80" s="30" t="s">
        <v>16</v>
      </c>
      <c r="D80" s="38"/>
      <c r="E80" s="38"/>
      <c r="F80" s="38"/>
      <c r="G80" s="38"/>
      <c r="H80" s="38"/>
      <c r="I80" s="38"/>
      <c r="J80" s="38"/>
      <c r="K80" s="38"/>
      <c r="L80" s="107"/>
      <c r="S80" s="36"/>
      <c r="T80" s="36"/>
      <c r="U80" s="36"/>
      <c r="V80" s="36"/>
      <c r="W80" s="36"/>
      <c r="X80" s="36"/>
      <c r="Y80" s="36"/>
      <c r="Z80" s="36"/>
      <c r="AA80" s="36"/>
      <c r="AB80" s="36"/>
      <c r="AC80" s="36"/>
      <c r="AD80" s="36"/>
      <c r="AE80" s="36"/>
    </row>
    <row r="81" spans="1:65" s="2" customFormat="1" ht="16.5" customHeight="1">
      <c r="A81" s="36"/>
      <c r="B81" s="37"/>
      <c r="C81" s="38"/>
      <c r="D81" s="38"/>
      <c r="E81" s="374" t="str">
        <f>E7</f>
        <v>Úprava objektu Radniční č.p.13 na kancelářské prostory,Frýdek-Místek</v>
      </c>
      <c r="F81" s="375"/>
      <c r="G81" s="375"/>
      <c r="H81" s="375"/>
      <c r="I81" s="38"/>
      <c r="J81" s="38"/>
      <c r="K81" s="38"/>
      <c r="L81" s="107"/>
      <c r="S81" s="36"/>
      <c r="T81" s="36"/>
      <c r="U81" s="36"/>
      <c r="V81" s="36"/>
      <c r="W81" s="36"/>
      <c r="X81" s="36"/>
      <c r="Y81" s="36"/>
      <c r="Z81" s="36"/>
      <c r="AA81" s="36"/>
      <c r="AB81" s="36"/>
      <c r="AC81" s="36"/>
      <c r="AD81" s="36"/>
      <c r="AE81" s="36"/>
    </row>
    <row r="82" spans="1:65" s="2" customFormat="1" ht="12" customHeight="1">
      <c r="A82" s="36"/>
      <c r="B82" s="37"/>
      <c r="C82" s="30" t="s">
        <v>205</v>
      </c>
      <c r="D82" s="38"/>
      <c r="E82" s="38"/>
      <c r="F82" s="38"/>
      <c r="G82" s="38"/>
      <c r="H82" s="38"/>
      <c r="I82" s="38"/>
      <c r="J82" s="38"/>
      <c r="K82" s="38"/>
      <c r="L82" s="107"/>
      <c r="S82" s="36"/>
      <c r="T82" s="36"/>
      <c r="U82" s="36"/>
      <c r="V82" s="36"/>
      <c r="W82" s="36"/>
      <c r="X82" s="36"/>
      <c r="Y82" s="36"/>
      <c r="Z82" s="36"/>
      <c r="AA82" s="36"/>
      <c r="AB82" s="36"/>
      <c r="AC82" s="36"/>
      <c r="AD82" s="36"/>
      <c r="AE82" s="36"/>
    </row>
    <row r="83" spans="1:65" s="2" customFormat="1" ht="16.5" customHeight="1">
      <c r="A83" s="36"/>
      <c r="B83" s="37"/>
      <c r="C83" s="38"/>
      <c r="D83" s="38"/>
      <c r="E83" s="330" t="str">
        <f>E9</f>
        <v xml:space="preserve">200101/D.1.4.2 - Zdravotechnické instalace </v>
      </c>
      <c r="F83" s="371"/>
      <c r="G83" s="371"/>
      <c r="H83" s="371"/>
      <c r="I83" s="38"/>
      <c r="J83" s="38"/>
      <c r="K83" s="38"/>
      <c r="L83" s="107"/>
      <c r="S83" s="36"/>
      <c r="T83" s="36"/>
      <c r="U83" s="36"/>
      <c r="V83" s="36"/>
      <c r="W83" s="36"/>
      <c r="X83" s="36"/>
      <c r="Y83" s="36"/>
      <c r="Z83" s="36"/>
      <c r="AA83" s="36"/>
      <c r="AB83" s="36"/>
      <c r="AC83" s="36"/>
      <c r="AD83" s="36"/>
      <c r="AE83" s="36"/>
    </row>
    <row r="84" spans="1:65" s="2" customFormat="1" ht="6.95" customHeight="1">
      <c r="A84" s="36"/>
      <c r="B84" s="37"/>
      <c r="C84" s="38"/>
      <c r="D84" s="38"/>
      <c r="E84" s="38"/>
      <c r="F84" s="38"/>
      <c r="G84" s="38"/>
      <c r="H84" s="38"/>
      <c r="I84" s="38"/>
      <c r="J84" s="38"/>
      <c r="K84" s="38"/>
      <c r="L84" s="107"/>
      <c r="S84" s="36"/>
      <c r="T84" s="36"/>
      <c r="U84" s="36"/>
      <c r="V84" s="36"/>
      <c r="W84" s="36"/>
      <c r="X84" s="36"/>
      <c r="Y84" s="36"/>
      <c r="Z84" s="36"/>
      <c r="AA84" s="36"/>
      <c r="AB84" s="36"/>
      <c r="AC84" s="36"/>
      <c r="AD84" s="36"/>
      <c r="AE84" s="36"/>
    </row>
    <row r="85" spans="1:65" s="2" customFormat="1" ht="12" customHeight="1">
      <c r="A85" s="36"/>
      <c r="B85" s="37"/>
      <c r="C85" s="30" t="s">
        <v>22</v>
      </c>
      <c r="D85" s="38"/>
      <c r="E85" s="38"/>
      <c r="F85" s="28" t="str">
        <f>F12</f>
        <v xml:space="preserve"> </v>
      </c>
      <c r="G85" s="38"/>
      <c r="H85" s="38"/>
      <c r="I85" s="30" t="s">
        <v>24</v>
      </c>
      <c r="J85" s="61" t="str">
        <f>IF(J12="","",J12)</f>
        <v>17. 7. 2020</v>
      </c>
      <c r="K85" s="38"/>
      <c r="L85" s="107"/>
      <c r="S85" s="36"/>
      <c r="T85" s="36"/>
      <c r="U85" s="36"/>
      <c r="V85" s="36"/>
      <c r="W85" s="36"/>
      <c r="X85" s="36"/>
      <c r="Y85" s="36"/>
      <c r="Z85" s="36"/>
      <c r="AA85" s="36"/>
      <c r="AB85" s="36"/>
      <c r="AC85" s="36"/>
      <c r="AD85" s="36"/>
      <c r="AE85" s="36"/>
    </row>
    <row r="86" spans="1:65" s="2" customFormat="1" ht="6.95" customHeight="1">
      <c r="A86" s="36"/>
      <c r="B86" s="37"/>
      <c r="C86" s="38"/>
      <c r="D86" s="38"/>
      <c r="E86" s="38"/>
      <c r="F86" s="38"/>
      <c r="G86" s="38"/>
      <c r="H86" s="38"/>
      <c r="I86" s="38"/>
      <c r="J86" s="38"/>
      <c r="K86" s="38"/>
      <c r="L86" s="107"/>
      <c r="S86" s="36"/>
      <c r="T86" s="36"/>
      <c r="U86" s="36"/>
      <c r="V86" s="36"/>
      <c r="W86" s="36"/>
      <c r="X86" s="36"/>
      <c r="Y86" s="36"/>
      <c r="Z86" s="36"/>
      <c r="AA86" s="36"/>
      <c r="AB86" s="36"/>
      <c r="AC86" s="36"/>
      <c r="AD86" s="36"/>
      <c r="AE86" s="36"/>
    </row>
    <row r="87" spans="1:65" s="2" customFormat="1" ht="15.2" customHeight="1">
      <c r="A87" s="36"/>
      <c r="B87" s="37"/>
      <c r="C87" s="30" t="s">
        <v>30</v>
      </c>
      <c r="D87" s="38"/>
      <c r="E87" s="38"/>
      <c r="F87" s="28" t="str">
        <f>E15</f>
        <v xml:space="preserve">Statutární město Frýdek-Místek </v>
      </c>
      <c r="G87" s="38"/>
      <c r="H87" s="38"/>
      <c r="I87" s="30" t="s">
        <v>38</v>
      </c>
      <c r="J87" s="34" t="str">
        <f>E21</f>
        <v xml:space="preserve"> </v>
      </c>
      <c r="K87" s="38"/>
      <c r="L87" s="107"/>
      <c r="S87" s="36"/>
      <c r="T87" s="36"/>
      <c r="U87" s="36"/>
      <c r="V87" s="36"/>
      <c r="W87" s="36"/>
      <c r="X87" s="36"/>
      <c r="Y87" s="36"/>
      <c r="Z87" s="36"/>
      <c r="AA87" s="36"/>
      <c r="AB87" s="36"/>
      <c r="AC87" s="36"/>
      <c r="AD87" s="36"/>
      <c r="AE87" s="36"/>
    </row>
    <row r="88" spans="1:65" s="2" customFormat="1" ht="15.2" customHeight="1">
      <c r="A88" s="36"/>
      <c r="B88" s="37"/>
      <c r="C88" s="30" t="s">
        <v>36</v>
      </c>
      <c r="D88" s="38"/>
      <c r="E88" s="38"/>
      <c r="F88" s="28" t="str">
        <f>IF(E18="","",E18)</f>
        <v>Vyplň údaj</v>
      </c>
      <c r="G88" s="38"/>
      <c r="H88" s="38"/>
      <c r="I88" s="30" t="s">
        <v>41</v>
      </c>
      <c r="J88" s="34" t="str">
        <f>E24</f>
        <v xml:space="preserve">Lenka Jerakasová </v>
      </c>
      <c r="K88" s="38"/>
      <c r="L88" s="107"/>
      <c r="S88" s="36"/>
      <c r="T88" s="36"/>
      <c r="U88" s="36"/>
      <c r="V88" s="36"/>
      <c r="W88" s="36"/>
      <c r="X88" s="36"/>
      <c r="Y88" s="36"/>
      <c r="Z88" s="36"/>
      <c r="AA88" s="36"/>
      <c r="AB88" s="36"/>
      <c r="AC88" s="36"/>
      <c r="AD88" s="36"/>
      <c r="AE88" s="36"/>
    </row>
    <row r="89" spans="1:65" s="2" customFormat="1" ht="10.35" customHeight="1">
      <c r="A89" s="36"/>
      <c r="B89" s="37"/>
      <c r="C89" s="38"/>
      <c r="D89" s="38"/>
      <c r="E89" s="38"/>
      <c r="F89" s="38"/>
      <c r="G89" s="38"/>
      <c r="H89" s="38"/>
      <c r="I89" s="38"/>
      <c r="J89" s="38"/>
      <c r="K89" s="38"/>
      <c r="L89" s="107"/>
      <c r="S89" s="36"/>
      <c r="T89" s="36"/>
      <c r="U89" s="36"/>
      <c r="V89" s="36"/>
      <c r="W89" s="36"/>
      <c r="X89" s="36"/>
      <c r="Y89" s="36"/>
      <c r="Z89" s="36"/>
      <c r="AA89" s="36"/>
      <c r="AB89" s="36"/>
      <c r="AC89" s="36"/>
      <c r="AD89" s="36"/>
      <c r="AE89" s="36"/>
    </row>
    <row r="90" spans="1:65" s="11" customFormat="1" ht="29.25" customHeight="1">
      <c r="A90" s="149"/>
      <c r="B90" s="150"/>
      <c r="C90" s="151" t="s">
        <v>127</v>
      </c>
      <c r="D90" s="152" t="s">
        <v>65</v>
      </c>
      <c r="E90" s="152" t="s">
        <v>61</v>
      </c>
      <c r="F90" s="152" t="s">
        <v>62</v>
      </c>
      <c r="G90" s="152" t="s">
        <v>128</v>
      </c>
      <c r="H90" s="152" t="s">
        <v>129</v>
      </c>
      <c r="I90" s="152" t="s">
        <v>130</v>
      </c>
      <c r="J90" s="152" t="s">
        <v>120</v>
      </c>
      <c r="K90" s="153" t="s">
        <v>131</v>
      </c>
      <c r="L90" s="154"/>
      <c r="M90" s="70" t="s">
        <v>35</v>
      </c>
      <c r="N90" s="71" t="s">
        <v>50</v>
      </c>
      <c r="O90" s="71" t="s">
        <v>132</v>
      </c>
      <c r="P90" s="71" t="s">
        <v>133</v>
      </c>
      <c r="Q90" s="71" t="s">
        <v>134</v>
      </c>
      <c r="R90" s="71" t="s">
        <v>135</v>
      </c>
      <c r="S90" s="71" t="s">
        <v>136</v>
      </c>
      <c r="T90" s="72" t="s">
        <v>137</v>
      </c>
      <c r="U90" s="149"/>
      <c r="V90" s="149"/>
      <c r="W90" s="149"/>
      <c r="X90" s="149"/>
      <c r="Y90" s="149"/>
      <c r="Z90" s="149"/>
      <c r="AA90" s="149"/>
      <c r="AB90" s="149"/>
      <c r="AC90" s="149"/>
      <c r="AD90" s="149"/>
      <c r="AE90" s="149"/>
    </row>
    <row r="91" spans="1:65" s="2" customFormat="1" ht="22.9" customHeight="1">
      <c r="A91" s="36"/>
      <c r="B91" s="37"/>
      <c r="C91" s="77" t="s">
        <v>138</v>
      </c>
      <c r="D91" s="38"/>
      <c r="E91" s="38"/>
      <c r="F91" s="38"/>
      <c r="G91" s="38"/>
      <c r="H91" s="38"/>
      <c r="I91" s="38"/>
      <c r="J91" s="155">
        <f>BK91</f>
        <v>0</v>
      </c>
      <c r="K91" s="38"/>
      <c r="L91" s="41"/>
      <c r="M91" s="73"/>
      <c r="N91" s="156"/>
      <c r="O91" s="74"/>
      <c r="P91" s="157">
        <f>P92+P129+P301</f>
        <v>0</v>
      </c>
      <c r="Q91" s="74"/>
      <c r="R91" s="157">
        <f>R92+R129+R301</f>
        <v>9.4585948000000002</v>
      </c>
      <c r="S91" s="74"/>
      <c r="T91" s="158">
        <f>T92+T129+T301</f>
        <v>4.5512600000000001</v>
      </c>
      <c r="U91" s="36"/>
      <c r="V91" s="36"/>
      <c r="W91" s="36"/>
      <c r="X91" s="36"/>
      <c r="Y91" s="36"/>
      <c r="Z91" s="36"/>
      <c r="AA91" s="36"/>
      <c r="AB91" s="36"/>
      <c r="AC91" s="36"/>
      <c r="AD91" s="36"/>
      <c r="AE91" s="36"/>
      <c r="AT91" s="18" t="s">
        <v>79</v>
      </c>
      <c r="AU91" s="18" t="s">
        <v>121</v>
      </c>
      <c r="BK91" s="159">
        <f>BK92+BK129+BK301</f>
        <v>0</v>
      </c>
    </row>
    <row r="92" spans="1:65" s="12" customFormat="1" ht="25.9" customHeight="1">
      <c r="B92" s="160"/>
      <c r="C92" s="161"/>
      <c r="D92" s="162" t="s">
        <v>79</v>
      </c>
      <c r="E92" s="163" t="s">
        <v>223</v>
      </c>
      <c r="F92" s="163" t="s">
        <v>224</v>
      </c>
      <c r="G92" s="161"/>
      <c r="H92" s="161"/>
      <c r="I92" s="164"/>
      <c r="J92" s="165">
        <f>BK92</f>
        <v>0</v>
      </c>
      <c r="K92" s="161"/>
      <c r="L92" s="166"/>
      <c r="M92" s="167"/>
      <c r="N92" s="168"/>
      <c r="O92" s="168"/>
      <c r="P92" s="169">
        <f>P93+P110+P115+P119</f>
        <v>0</v>
      </c>
      <c r="Q92" s="168"/>
      <c r="R92" s="169">
        <f>R93+R110+R115+R119</f>
        <v>8.084564799999999</v>
      </c>
      <c r="S92" s="168"/>
      <c r="T92" s="170">
        <f>T93+T110+T115+T119</f>
        <v>3.77</v>
      </c>
      <c r="AR92" s="171" t="s">
        <v>21</v>
      </c>
      <c r="AT92" s="172" t="s">
        <v>79</v>
      </c>
      <c r="AU92" s="172" t="s">
        <v>80</v>
      </c>
      <c r="AY92" s="171" t="s">
        <v>142</v>
      </c>
      <c r="BK92" s="173">
        <f>BK93+BK110+BK115+BK119</f>
        <v>0</v>
      </c>
    </row>
    <row r="93" spans="1:65" s="12" customFormat="1" ht="22.9" customHeight="1">
      <c r="B93" s="160"/>
      <c r="C93" s="161"/>
      <c r="D93" s="162" t="s">
        <v>79</v>
      </c>
      <c r="E93" s="174" t="s">
        <v>21</v>
      </c>
      <c r="F93" s="174" t="s">
        <v>1572</v>
      </c>
      <c r="G93" s="161"/>
      <c r="H93" s="161"/>
      <c r="I93" s="164"/>
      <c r="J93" s="175">
        <f>BK93</f>
        <v>0</v>
      </c>
      <c r="K93" s="161"/>
      <c r="L93" s="166"/>
      <c r="M93" s="167"/>
      <c r="N93" s="168"/>
      <c r="O93" s="168"/>
      <c r="P93" s="169">
        <f>SUM(P94:P109)</f>
        <v>0</v>
      </c>
      <c r="Q93" s="168"/>
      <c r="R93" s="169">
        <f>SUM(R94:R109)</f>
        <v>4.5999999999999996</v>
      </c>
      <c r="S93" s="168"/>
      <c r="T93" s="170">
        <f>SUM(T94:T109)</f>
        <v>0</v>
      </c>
      <c r="AR93" s="171" t="s">
        <v>21</v>
      </c>
      <c r="AT93" s="172" t="s">
        <v>79</v>
      </c>
      <c r="AU93" s="172" t="s">
        <v>21</v>
      </c>
      <c r="AY93" s="171" t="s">
        <v>142</v>
      </c>
      <c r="BK93" s="173">
        <f>SUM(BK94:BK109)</f>
        <v>0</v>
      </c>
    </row>
    <row r="94" spans="1:65" s="2" customFormat="1" ht="14.45" customHeight="1">
      <c r="A94" s="36"/>
      <c r="B94" s="37"/>
      <c r="C94" s="176" t="s">
        <v>21</v>
      </c>
      <c r="D94" s="176" t="s">
        <v>145</v>
      </c>
      <c r="E94" s="177" t="s">
        <v>1573</v>
      </c>
      <c r="F94" s="178" t="s">
        <v>1574</v>
      </c>
      <c r="G94" s="179" t="s">
        <v>228</v>
      </c>
      <c r="H94" s="180">
        <v>3.84</v>
      </c>
      <c r="I94" s="181"/>
      <c r="J94" s="182">
        <f>ROUND(I94*H94,2)</f>
        <v>0</v>
      </c>
      <c r="K94" s="178" t="s">
        <v>149</v>
      </c>
      <c r="L94" s="41"/>
      <c r="M94" s="183" t="s">
        <v>35</v>
      </c>
      <c r="N94" s="184" t="s">
        <v>51</v>
      </c>
      <c r="O94" s="66"/>
      <c r="P94" s="185">
        <f>O94*H94</f>
        <v>0</v>
      </c>
      <c r="Q94" s="185">
        <v>0</v>
      </c>
      <c r="R94" s="185">
        <f>Q94*H94</f>
        <v>0</v>
      </c>
      <c r="S94" s="185">
        <v>0</v>
      </c>
      <c r="T94" s="186">
        <f>S94*H94</f>
        <v>0</v>
      </c>
      <c r="U94" s="36"/>
      <c r="V94" s="36"/>
      <c r="W94" s="36"/>
      <c r="X94" s="36"/>
      <c r="Y94" s="36"/>
      <c r="Z94" s="36"/>
      <c r="AA94" s="36"/>
      <c r="AB94" s="36"/>
      <c r="AC94" s="36"/>
      <c r="AD94" s="36"/>
      <c r="AE94" s="36"/>
      <c r="AR94" s="187" t="s">
        <v>161</v>
      </c>
      <c r="AT94" s="187" t="s">
        <v>145</v>
      </c>
      <c r="AU94" s="187" t="s">
        <v>89</v>
      </c>
      <c r="AY94" s="18" t="s">
        <v>142</v>
      </c>
      <c r="BE94" s="188">
        <f>IF(N94="základní",J94,0)</f>
        <v>0</v>
      </c>
      <c r="BF94" s="188">
        <f>IF(N94="snížená",J94,0)</f>
        <v>0</v>
      </c>
      <c r="BG94" s="188">
        <f>IF(N94="zákl. přenesená",J94,0)</f>
        <v>0</v>
      </c>
      <c r="BH94" s="188">
        <f>IF(N94="sníž. přenesená",J94,0)</f>
        <v>0</v>
      </c>
      <c r="BI94" s="188">
        <f>IF(N94="nulová",J94,0)</f>
        <v>0</v>
      </c>
      <c r="BJ94" s="18" t="s">
        <v>21</v>
      </c>
      <c r="BK94" s="188">
        <f>ROUND(I94*H94,2)</f>
        <v>0</v>
      </c>
      <c r="BL94" s="18" t="s">
        <v>161</v>
      </c>
      <c r="BM94" s="187" t="s">
        <v>1575</v>
      </c>
    </row>
    <row r="95" spans="1:65" s="2" customFormat="1" ht="39">
      <c r="A95" s="36"/>
      <c r="B95" s="37"/>
      <c r="C95" s="38"/>
      <c r="D95" s="196" t="s">
        <v>238</v>
      </c>
      <c r="E95" s="38"/>
      <c r="F95" s="217" t="s">
        <v>1576</v>
      </c>
      <c r="G95" s="38"/>
      <c r="H95" s="38"/>
      <c r="I95" s="218"/>
      <c r="J95" s="38"/>
      <c r="K95" s="38"/>
      <c r="L95" s="41"/>
      <c r="M95" s="219"/>
      <c r="N95" s="220"/>
      <c r="O95" s="66"/>
      <c r="P95" s="66"/>
      <c r="Q95" s="66"/>
      <c r="R95" s="66"/>
      <c r="S95" s="66"/>
      <c r="T95" s="67"/>
      <c r="U95" s="36"/>
      <c r="V95" s="36"/>
      <c r="W95" s="36"/>
      <c r="X95" s="36"/>
      <c r="Y95" s="36"/>
      <c r="Z95" s="36"/>
      <c r="AA95" s="36"/>
      <c r="AB95" s="36"/>
      <c r="AC95" s="36"/>
      <c r="AD95" s="36"/>
      <c r="AE95" s="36"/>
      <c r="AT95" s="18" t="s">
        <v>238</v>
      </c>
      <c r="AU95" s="18" t="s">
        <v>89</v>
      </c>
    </row>
    <row r="96" spans="1:65" s="13" customFormat="1" ht="11.25">
      <c r="B96" s="194"/>
      <c r="C96" s="195"/>
      <c r="D96" s="196" t="s">
        <v>231</v>
      </c>
      <c r="E96" s="197" t="s">
        <v>35</v>
      </c>
      <c r="F96" s="198" t="s">
        <v>1577</v>
      </c>
      <c r="G96" s="195"/>
      <c r="H96" s="199">
        <v>3.84</v>
      </c>
      <c r="I96" s="200"/>
      <c r="J96" s="195"/>
      <c r="K96" s="195"/>
      <c r="L96" s="201"/>
      <c r="M96" s="202"/>
      <c r="N96" s="203"/>
      <c r="O96" s="203"/>
      <c r="P96" s="203"/>
      <c r="Q96" s="203"/>
      <c r="R96" s="203"/>
      <c r="S96" s="203"/>
      <c r="T96" s="204"/>
      <c r="AT96" s="205" t="s">
        <v>231</v>
      </c>
      <c r="AU96" s="205" t="s">
        <v>89</v>
      </c>
      <c r="AV96" s="13" t="s">
        <v>89</v>
      </c>
      <c r="AW96" s="13" t="s">
        <v>40</v>
      </c>
      <c r="AX96" s="13" t="s">
        <v>21</v>
      </c>
      <c r="AY96" s="205" t="s">
        <v>142</v>
      </c>
    </row>
    <row r="97" spans="1:65" s="2" customFormat="1" ht="14.45" customHeight="1">
      <c r="A97" s="36"/>
      <c r="B97" s="37"/>
      <c r="C97" s="176" t="s">
        <v>89</v>
      </c>
      <c r="D97" s="176" t="s">
        <v>145</v>
      </c>
      <c r="E97" s="177" t="s">
        <v>1578</v>
      </c>
      <c r="F97" s="178" t="s">
        <v>1579</v>
      </c>
      <c r="G97" s="179" t="s">
        <v>228</v>
      </c>
      <c r="H97" s="180">
        <v>3.84</v>
      </c>
      <c r="I97" s="181"/>
      <c r="J97" s="182">
        <f>ROUND(I97*H97,2)</f>
        <v>0</v>
      </c>
      <c r="K97" s="178" t="s">
        <v>149</v>
      </c>
      <c r="L97" s="41"/>
      <c r="M97" s="183" t="s">
        <v>35</v>
      </c>
      <c r="N97" s="184" t="s">
        <v>51</v>
      </c>
      <c r="O97" s="66"/>
      <c r="P97" s="185">
        <f>O97*H97</f>
        <v>0</v>
      </c>
      <c r="Q97" s="185">
        <v>0</v>
      </c>
      <c r="R97" s="185">
        <f>Q97*H97</f>
        <v>0</v>
      </c>
      <c r="S97" s="185">
        <v>0</v>
      </c>
      <c r="T97" s="186">
        <f>S97*H97</f>
        <v>0</v>
      </c>
      <c r="U97" s="36"/>
      <c r="V97" s="36"/>
      <c r="W97" s="36"/>
      <c r="X97" s="36"/>
      <c r="Y97" s="36"/>
      <c r="Z97" s="36"/>
      <c r="AA97" s="36"/>
      <c r="AB97" s="36"/>
      <c r="AC97" s="36"/>
      <c r="AD97" s="36"/>
      <c r="AE97" s="36"/>
      <c r="AR97" s="187" t="s">
        <v>161</v>
      </c>
      <c r="AT97" s="187" t="s">
        <v>145</v>
      </c>
      <c r="AU97" s="187" t="s">
        <v>89</v>
      </c>
      <c r="AY97" s="18" t="s">
        <v>142</v>
      </c>
      <c r="BE97" s="188">
        <f>IF(N97="základní",J97,0)</f>
        <v>0</v>
      </c>
      <c r="BF97" s="188">
        <f>IF(N97="snížená",J97,0)</f>
        <v>0</v>
      </c>
      <c r="BG97" s="188">
        <f>IF(N97="zákl. přenesená",J97,0)</f>
        <v>0</v>
      </c>
      <c r="BH97" s="188">
        <f>IF(N97="sníž. přenesená",J97,0)</f>
        <v>0</v>
      </c>
      <c r="BI97" s="188">
        <f>IF(N97="nulová",J97,0)</f>
        <v>0</v>
      </c>
      <c r="BJ97" s="18" t="s">
        <v>21</v>
      </c>
      <c r="BK97" s="188">
        <f>ROUND(I97*H97,2)</f>
        <v>0</v>
      </c>
      <c r="BL97" s="18" t="s">
        <v>161</v>
      </c>
      <c r="BM97" s="187" t="s">
        <v>1580</v>
      </c>
    </row>
    <row r="98" spans="1:65" s="2" customFormat="1" ht="48.75">
      <c r="A98" s="36"/>
      <c r="B98" s="37"/>
      <c r="C98" s="38"/>
      <c r="D98" s="196" t="s">
        <v>238</v>
      </c>
      <c r="E98" s="38"/>
      <c r="F98" s="217" t="s">
        <v>1581</v>
      </c>
      <c r="G98" s="38"/>
      <c r="H98" s="38"/>
      <c r="I98" s="218"/>
      <c r="J98" s="38"/>
      <c r="K98" s="38"/>
      <c r="L98" s="41"/>
      <c r="M98" s="219"/>
      <c r="N98" s="220"/>
      <c r="O98" s="66"/>
      <c r="P98" s="66"/>
      <c r="Q98" s="66"/>
      <c r="R98" s="66"/>
      <c r="S98" s="66"/>
      <c r="T98" s="67"/>
      <c r="U98" s="36"/>
      <c r="V98" s="36"/>
      <c r="W98" s="36"/>
      <c r="X98" s="36"/>
      <c r="Y98" s="36"/>
      <c r="Z98" s="36"/>
      <c r="AA98" s="36"/>
      <c r="AB98" s="36"/>
      <c r="AC98" s="36"/>
      <c r="AD98" s="36"/>
      <c r="AE98" s="36"/>
      <c r="AT98" s="18" t="s">
        <v>238</v>
      </c>
      <c r="AU98" s="18" t="s">
        <v>89</v>
      </c>
    </row>
    <row r="99" spans="1:65" s="2" customFormat="1" ht="24.2" customHeight="1">
      <c r="A99" s="36"/>
      <c r="B99" s="37"/>
      <c r="C99" s="176" t="s">
        <v>156</v>
      </c>
      <c r="D99" s="176" t="s">
        <v>145</v>
      </c>
      <c r="E99" s="177" t="s">
        <v>1582</v>
      </c>
      <c r="F99" s="178" t="s">
        <v>1583</v>
      </c>
      <c r="G99" s="179" t="s">
        <v>228</v>
      </c>
      <c r="H99" s="180">
        <v>3.84</v>
      </c>
      <c r="I99" s="181"/>
      <c r="J99" s="182">
        <f>ROUND(I99*H99,2)</f>
        <v>0</v>
      </c>
      <c r="K99" s="178" t="s">
        <v>149</v>
      </c>
      <c r="L99" s="41"/>
      <c r="M99" s="183" t="s">
        <v>35</v>
      </c>
      <c r="N99" s="184" t="s">
        <v>51</v>
      </c>
      <c r="O99" s="66"/>
      <c r="P99" s="185">
        <f>O99*H99</f>
        <v>0</v>
      </c>
      <c r="Q99" s="185">
        <v>0</v>
      </c>
      <c r="R99" s="185">
        <f>Q99*H99</f>
        <v>0</v>
      </c>
      <c r="S99" s="185">
        <v>0</v>
      </c>
      <c r="T99" s="186">
        <f>S99*H99</f>
        <v>0</v>
      </c>
      <c r="U99" s="36"/>
      <c r="V99" s="36"/>
      <c r="W99" s="36"/>
      <c r="X99" s="36"/>
      <c r="Y99" s="36"/>
      <c r="Z99" s="36"/>
      <c r="AA99" s="36"/>
      <c r="AB99" s="36"/>
      <c r="AC99" s="36"/>
      <c r="AD99" s="36"/>
      <c r="AE99" s="36"/>
      <c r="AR99" s="187" t="s">
        <v>161</v>
      </c>
      <c r="AT99" s="187" t="s">
        <v>145</v>
      </c>
      <c r="AU99" s="187" t="s">
        <v>89</v>
      </c>
      <c r="AY99" s="18" t="s">
        <v>142</v>
      </c>
      <c r="BE99" s="188">
        <f>IF(N99="základní",J99,0)</f>
        <v>0</v>
      </c>
      <c r="BF99" s="188">
        <f>IF(N99="snížená",J99,0)</f>
        <v>0</v>
      </c>
      <c r="BG99" s="188">
        <f>IF(N99="zákl. přenesená",J99,0)</f>
        <v>0</v>
      </c>
      <c r="BH99" s="188">
        <f>IF(N99="sníž. přenesená",J99,0)</f>
        <v>0</v>
      </c>
      <c r="BI99" s="188">
        <f>IF(N99="nulová",J99,0)</f>
        <v>0</v>
      </c>
      <c r="BJ99" s="18" t="s">
        <v>21</v>
      </c>
      <c r="BK99" s="188">
        <f>ROUND(I99*H99,2)</f>
        <v>0</v>
      </c>
      <c r="BL99" s="18" t="s">
        <v>161</v>
      </c>
      <c r="BM99" s="187" t="s">
        <v>1584</v>
      </c>
    </row>
    <row r="100" spans="1:65" s="2" customFormat="1" ht="68.25">
      <c r="A100" s="36"/>
      <c r="B100" s="37"/>
      <c r="C100" s="38"/>
      <c r="D100" s="196" t="s">
        <v>238</v>
      </c>
      <c r="E100" s="38"/>
      <c r="F100" s="217" t="s">
        <v>1585</v>
      </c>
      <c r="G100" s="38"/>
      <c r="H100" s="38"/>
      <c r="I100" s="218"/>
      <c r="J100" s="38"/>
      <c r="K100" s="38"/>
      <c r="L100" s="41"/>
      <c r="M100" s="219"/>
      <c r="N100" s="220"/>
      <c r="O100" s="66"/>
      <c r="P100" s="66"/>
      <c r="Q100" s="66"/>
      <c r="R100" s="66"/>
      <c r="S100" s="66"/>
      <c r="T100" s="67"/>
      <c r="U100" s="36"/>
      <c r="V100" s="36"/>
      <c r="W100" s="36"/>
      <c r="X100" s="36"/>
      <c r="Y100" s="36"/>
      <c r="Z100" s="36"/>
      <c r="AA100" s="36"/>
      <c r="AB100" s="36"/>
      <c r="AC100" s="36"/>
      <c r="AD100" s="36"/>
      <c r="AE100" s="36"/>
      <c r="AT100" s="18" t="s">
        <v>238</v>
      </c>
      <c r="AU100" s="18" t="s">
        <v>89</v>
      </c>
    </row>
    <row r="101" spans="1:65" s="2" customFormat="1" ht="14.45" customHeight="1">
      <c r="A101" s="36"/>
      <c r="B101" s="37"/>
      <c r="C101" s="176" t="s">
        <v>161</v>
      </c>
      <c r="D101" s="176" t="s">
        <v>145</v>
      </c>
      <c r="E101" s="177" t="s">
        <v>1586</v>
      </c>
      <c r="F101" s="178" t="s">
        <v>1587</v>
      </c>
      <c r="G101" s="179" t="s">
        <v>228</v>
      </c>
      <c r="H101" s="180">
        <v>1.92</v>
      </c>
      <c r="I101" s="181"/>
      <c r="J101" s="182">
        <f>ROUND(I101*H101,2)</f>
        <v>0</v>
      </c>
      <c r="K101" s="178" t="s">
        <v>149</v>
      </c>
      <c r="L101" s="41"/>
      <c r="M101" s="183" t="s">
        <v>35</v>
      </c>
      <c r="N101" s="184" t="s">
        <v>51</v>
      </c>
      <c r="O101" s="66"/>
      <c r="P101" s="185">
        <f>O101*H101</f>
        <v>0</v>
      </c>
      <c r="Q101" s="185">
        <v>0</v>
      </c>
      <c r="R101" s="185">
        <f>Q101*H101</f>
        <v>0</v>
      </c>
      <c r="S101" s="185">
        <v>0</v>
      </c>
      <c r="T101" s="186">
        <f>S101*H101</f>
        <v>0</v>
      </c>
      <c r="U101" s="36"/>
      <c r="V101" s="36"/>
      <c r="W101" s="36"/>
      <c r="X101" s="36"/>
      <c r="Y101" s="36"/>
      <c r="Z101" s="36"/>
      <c r="AA101" s="36"/>
      <c r="AB101" s="36"/>
      <c r="AC101" s="36"/>
      <c r="AD101" s="36"/>
      <c r="AE101" s="36"/>
      <c r="AR101" s="187" t="s">
        <v>161</v>
      </c>
      <c r="AT101" s="187" t="s">
        <v>145</v>
      </c>
      <c r="AU101" s="187" t="s">
        <v>89</v>
      </c>
      <c r="AY101" s="18" t="s">
        <v>142</v>
      </c>
      <c r="BE101" s="188">
        <f>IF(N101="základní",J101,0)</f>
        <v>0</v>
      </c>
      <c r="BF101" s="188">
        <f>IF(N101="snížená",J101,0)</f>
        <v>0</v>
      </c>
      <c r="BG101" s="188">
        <f>IF(N101="zákl. přenesená",J101,0)</f>
        <v>0</v>
      </c>
      <c r="BH101" s="188">
        <f>IF(N101="sníž. přenesená",J101,0)</f>
        <v>0</v>
      </c>
      <c r="BI101" s="188">
        <f>IF(N101="nulová",J101,0)</f>
        <v>0</v>
      </c>
      <c r="BJ101" s="18" t="s">
        <v>21</v>
      </c>
      <c r="BK101" s="188">
        <f>ROUND(I101*H101,2)</f>
        <v>0</v>
      </c>
      <c r="BL101" s="18" t="s">
        <v>161</v>
      </c>
      <c r="BM101" s="187" t="s">
        <v>1588</v>
      </c>
    </row>
    <row r="102" spans="1:65" s="13" customFormat="1" ht="11.25">
      <c r="B102" s="194"/>
      <c r="C102" s="195"/>
      <c r="D102" s="196" t="s">
        <v>231</v>
      </c>
      <c r="E102" s="197" t="s">
        <v>35</v>
      </c>
      <c r="F102" s="198" t="s">
        <v>1589</v>
      </c>
      <c r="G102" s="195"/>
      <c r="H102" s="199">
        <v>1.92</v>
      </c>
      <c r="I102" s="200"/>
      <c r="J102" s="195"/>
      <c r="K102" s="195"/>
      <c r="L102" s="201"/>
      <c r="M102" s="202"/>
      <c r="N102" s="203"/>
      <c r="O102" s="203"/>
      <c r="P102" s="203"/>
      <c r="Q102" s="203"/>
      <c r="R102" s="203"/>
      <c r="S102" s="203"/>
      <c r="T102" s="204"/>
      <c r="AT102" s="205" t="s">
        <v>231</v>
      </c>
      <c r="AU102" s="205" t="s">
        <v>89</v>
      </c>
      <c r="AV102" s="13" t="s">
        <v>89</v>
      </c>
      <c r="AW102" s="13" t="s">
        <v>40</v>
      </c>
      <c r="AX102" s="13" t="s">
        <v>21</v>
      </c>
      <c r="AY102" s="205" t="s">
        <v>142</v>
      </c>
    </row>
    <row r="103" spans="1:65" s="2" customFormat="1" ht="37.9" customHeight="1">
      <c r="A103" s="36"/>
      <c r="B103" s="37"/>
      <c r="C103" s="176" t="s">
        <v>141</v>
      </c>
      <c r="D103" s="176" t="s">
        <v>145</v>
      </c>
      <c r="E103" s="177" t="s">
        <v>1590</v>
      </c>
      <c r="F103" s="178" t="s">
        <v>1591</v>
      </c>
      <c r="G103" s="179" t="s">
        <v>228</v>
      </c>
      <c r="H103" s="180">
        <v>1.44</v>
      </c>
      <c r="I103" s="181"/>
      <c r="J103" s="182">
        <f>ROUND(I103*H103,2)</f>
        <v>0</v>
      </c>
      <c r="K103" s="178" t="s">
        <v>149</v>
      </c>
      <c r="L103" s="41"/>
      <c r="M103" s="183" t="s">
        <v>35</v>
      </c>
      <c r="N103" s="184" t="s">
        <v>51</v>
      </c>
      <c r="O103" s="66"/>
      <c r="P103" s="185">
        <f>O103*H103</f>
        <v>0</v>
      </c>
      <c r="Q103" s="185">
        <v>0</v>
      </c>
      <c r="R103" s="185">
        <f>Q103*H103</f>
        <v>0</v>
      </c>
      <c r="S103" s="185">
        <v>0</v>
      </c>
      <c r="T103" s="186">
        <f>S103*H103</f>
        <v>0</v>
      </c>
      <c r="U103" s="36"/>
      <c r="V103" s="36"/>
      <c r="W103" s="36"/>
      <c r="X103" s="36"/>
      <c r="Y103" s="36"/>
      <c r="Z103" s="36"/>
      <c r="AA103" s="36"/>
      <c r="AB103" s="36"/>
      <c r="AC103" s="36"/>
      <c r="AD103" s="36"/>
      <c r="AE103" s="36"/>
      <c r="AR103" s="187" t="s">
        <v>161</v>
      </c>
      <c r="AT103" s="187" t="s">
        <v>145</v>
      </c>
      <c r="AU103" s="187" t="s">
        <v>89</v>
      </c>
      <c r="AY103" s="18" t="s">
        <v>142</v>
      </c>
      <c r="BE103" s="188">
        <f>IF(N103="základní",J103,0)</f>
        <v>0</v>
      </c>
      <c r="BF103" s="188">
        <f>IF(N103="snížená",J103,0)</f>
        <v>0</v>
      </c>
      <c r="BG103" s="188">
        <f>IF(N103="zákl. přenesená",J103,0)</f>
        <v>0</v>
      </c>
      <c r="BH103" s="188">
        <f>IF(N103="sníž. přenesená",J103,0)</f>
        <v>0</v>
      </c>
      <c r="BI103" s="188">
        <f>IF(N103="nulová",J103,0)</f>
        <v>0</v>
      </c>
      <c r="BJ103" s="18" t="s">
        <v>21</v>
      </c>
      <c r="BK103" s="188">
        <f>ROUND(I103*H103,2)</f>
        <v>0</v>
      </c>
      <c r="BL103" s="18" t="s">
        <v>161</v>
      </c>
      <c r="BM103" s="187" t="s">
        <v>1592</v>
      </c>
    </row>
    <row r="104" spans="1:65" s="2" customFormat="1" ht="58.5">
      <c r="A104" s="36"/>
      <c r="B104" s="37"/>
      <c r="C104" s="38"/>
      <c r="D104" s="196" t="s">
        <v>238</v>
      </c>
      <c r="E104" s="38"/>
      <c r="F104" s="217" t="s">
        <v>1593</v>
      </c>
      <c r="G104" s="38"/>
      <c r="H104" s="38"/>
      <c r="I104" s="218"/>
      <c r="J104" s="38"/>
      <c r="K104" s="38"/>
      <c r="L104" s="41"/>
      <c r="M104" s="219"/>
      <c r="N104" s="220"/>
      <c r="O104" s="66"/>
      <c r="P104" s="66"/>
      <c r="Q104" s="66"/>
      <c r="R104" s="66"/>
      <c r="S104" s="66"/>
      <c r="T104" s="67"/>
      <c r="U104" s="36"/>
      <c r="V104" s="36"/>
      <c r="W104" s="36"/>
      <c r="X104" s="36"/>
      <c r="Y104" s="36"/>
      <c r="Z104" s="36"/>
      <c r="AA104" s="36"/>
      <c r="AB104" s="36"/>
      <c r="AC104" s="36"/>
      <c r="AD104" s="36"/>
      <c r="AE104" s="36"/>
      <c r="AT104" s="18" t="s">
        <v>238</v>
      </c>
      <c r="AU104" s="18" t="s">
        <v>89</v>
      </c>
    </row>
    <row r="105" spans="1:65" s="13" customFormat="1" ht="11.25">
      <c r="B105" s="194"/>
      <c r="C105" s="195"/>
      <c r="D105" s="196" t="s">
        <v>231</v>
      </c>
      <c r="E105" s="197" t="s">
        <v>35</v>
      </c>
      <c r="F105" s="198" t="s">
        <v>1594</v>
      </c>
      <c r="G105" s="195"/>
      <c r="H105" s="199">
        <v>1.44</v>
      </c>
      <c r="I105" s="200"/>
      <c r="J105" s="195"/>
      <c r="K105" s="195"/>
      <c r="L105" s="201"/>
      <c r="M105" s="202"/>
      <c r="N105" s="203"/>
      <c r="O105" s="203"/>
      <c r="P105" s="203"/>
      <c r="Q105" s="203"/>
      <c r="R105" s="203"/>
      <c r="S105" s="203"/>
      <c r="T105" s="204"/>
      <c r="AT105" s="205" t="s">
        <v>231</v>
      </c>
      <c r="AU105" s="205" t="s">
        <v>89</v>
      </c>
      <c r="AV105" s="13" t="s">
        <v>89</v>
      </c>
      <c r="AW105" s="13" t="s">
        <v>40</v>
      </c>
      <c r="AX105" s="13" t="s">
        <v>21</v>
      </c>
      <c r="AY105" s="205" t="s">
        <v>142</v>
      </c>
    </row>
    <row r="106" spans="1:65" s="2" customFormat="1" ht="14.45" customHeight="1">
      <c r="A106" s="36"/>
      <c r="B106" s="37"/>
      <c r="C106" s="221" t="s">
        <v>252</v>
      </c>
      <c r="D106" s="221" t="s">
        <v>240</v>
      </c>
      <c r="E106" s="222" t="s">
        <v>1595</v>
      </c>
      <c r="F106" s="223" t="s">
        <v>1596</v>
      </c>
      <c r="G106" s="224" t="s">
        <v>236</v>
      </c>
      <c r="H106" s="225">
        <v>4.5999999999999996</v>
      </c>
      <c r="I106" s="226"/>
      <c r="J106" s="227">
        <f>ROUND(I106*H106,2)</f>
        <v>0</v>
      </c>
      <c r="K106" s="223" t="s">
        <v>149</v>
      </c>
      <c r="L106" s="228"/>
      <c r="M106" s="229" t="s">
        <v>35</v>
      </c>
      <c r="N106" s="230" t="s">
        <v>51</v>
      </c>
      <c r="O106" s="66"/>
      <c r="P106" s="185">
        <f>O106*H106</f>
        <v>0</v>
      </c>
      <c r="Q106" s="185">
        <v>1</v>
      </c>
      <c r="R106" s="185">
        <f>Q106*H106</f>
        <v>4.5999999999999996</v>
      </c>
      <c r="S106" s="185">
        <v>0</v>
      </c>
      <c r="T106" s="186">
        <f>S106*H106</f>
        <v>0</v>
      </c>
      <c r="U106" s="36"/>
      <c r="V106" s="36"/>
      <c r="W106" s="36"/>
      <c r="X106" s="36"/>
      <c r="Y106" s="36"/>
      <c r="Z106" s="36"/>
      <c r="AA106" s="36"/>
      <c r="AB106" s="36"/>
      <c r="AC106" s="36"/>
      <c r="AD106" s="36"/>
      <c r="AE106" s="36"/>
      <c r="AR106" s="187" t="s">
        <v>174</v>
      </c>
      <c r="AT106" s="187" t="s">
        <v>240</v>
      </c>
      <c r="AU106" s="187" t="s">
        <v>89</v>
      </c>
      <c r="AY106" s="18" t="s">
        <v>142</v>
      </c>
      <c r="BE106" s="188">
        <f>IF(N106="základní",J106,0)</f>
        <v>0</v>
      </c>
      <c r="BF106" s="188">
        <f>IF(N106="snížená",J106,0)</f>
        <v>0</v>
      </c>
      <c r="BG106" s="188">
        <f>IF(N106="zákl. přenesená",J106,0)</f>
        <v>0</v>
      </c>
      <c r="BH106" s="188">
        <f>IF(N106="sníž. přenesená",J106,0)</f>
        <v>0</v>
      </c>
      <c r="BI106" s="188">
        <f>IF(N106="nulová",J106,0)</f>
        <v>0</v>
      </c>
      <c r="BJ106" s="18" t="s">
        <v>21</v>
      </c>
      <c r="BK106" s="188">
        <f>ROUND(I106*H106,2)</f>
        <v>0</v>
      </c>
      <c r="BL106" s="18" t="s">
        <v>161</v>
      </c>
      <c r="BM106" s="187" t="s">
        <v>1597</v>
      </c>
    </row>
    <row r="107" spans="1:65" s="13" customFormat="1" ht="11.25">
      <c r="B107" s="194"/>
      <c r="C107" s="195"/>
      <c r="D107" s="196" t="s">
        <v>231</v>
      </c>
      <c r="E107" s="195"/>
      <c r="F107" s="198" t="s">
        <v>1598</v>
      </c>
      <c r="G107" s="195"/>
      <c r="H107" s="199">
        <v>4.5999999999999996</v>
      </c>
      <c r="I107" s="200"/>
      <c r="J107" s="195"/>
      <c r="K107" s="195"/>
      <c r="L107" s="201"/>
      <c r="M107" s="202"/>
      <c r="N107" s="203"/>
      <c r="O107" s="203"/>
      <c r="P107" s="203"/>
      <c r="Q107" s="203"/>
      <c r="R107" s="203"/>
      <c r="S107" s="203"/>
      <c r="T107" s="204"/>
      <c r="AT107" s="205" t="s">
        <v>231</v>
      </c>
      <c r="AU107" s="205" t="s">
        <v>89</v>
      </c>
      <c r="AV107" s="13" t="s">
        <v>89</v>
      </c>
      <c r="AW107" s="13" t="s">
        <v>4</v>
      </c>
      <c r="AX107" s="13" t="s">
        <v>21</v>
      </c>
      <c r="AY107" s="205" t="s">
        <v>142</v>
      </c>
    </row>
    <row r="108" spans="1:65" s="2" customFormat="1" ht="37.9" customHeight="1">
      <c r="A108" s="36"/>
      <c r="B108" s="37"/>
      <c r="C108" s="176" t="s">
        <v>170</v>
      </c>
      <c r="D108" s="176" t="s">
        <v>145</v>
      </c>
      <c r="E108" s="177" t="s">
        <v>1599</v>
      </c>
      <c r="F108" s="178" t="s">
        <v>1600</v>
      </c>
      <c r="G108" s="179" t="s">
        <v>228</v>
      </c>
      <c r="H108" s="180">
        <v>1.44</v>
      </c>
      <c r="I108" s="181"/>
      <c r="J108" s="182">
        <f>ROUND(I108*H108,2)</f>
        <v>0</v>
      </c>
      <c r="K108" s="178" t="s">
        <v>149</v>
      </c>
      <c r="L108" s="41"/>
      <c r="M108" s="183" t="s">
        <v>35</v>
      </c>
      <c r="N108" s="184" t="s">
        <v>51</v>
      </c>
      <c r="O108" s="66"/>
      <c r="P108" s="185">
        <f>O108*H108</f>
        <v>0</v>
      </c>
      <c r="Q108" s="185">
        <v>0</v>
      </c>
      <c r="R108" s="185">
        <f>Q108*H108</f>
        <v>0</v>
      </c>
      <c r="S108" s="185">
        <v>0</v>
      </c>
      <c r="T108" s="186">
        <f>S108*H108</f>
        <v>0</v>
      </c>
      <c r="U108" s="36"/>
      <c r="V108" s="36"/>
      <c r="W108" s="36"/>
      <c r="X108" s="36"/>
      <c r="Y108" s="36"/>
      <c r="Z108" s="36"/>
      <c r="AA108" s="36"/>
      <c r="AB108" s="36"/>
      <c r="AC108" s="36"/>
      <c r="AD108" s="36"/>
      <c r="AE108" s="36"/>
      <c r="AR108" s="187" t="s">
        <v>161</v>
      </c>
      <c r="AT108" s="187" t="s">
        <v>145</v>
      </c>
      <c r="AU108" s="187" t="s">
        <v>89</v>
      </c>
      <c r="AY108" s="18" t="s">
        <v>142</v>
      </c>
      <c r="BE108" s="188">
        <f>IF(N108="základní",J108,0)</f>
        <v>0</v>
      </c>
      <c r="BF108" s="188">
        <f>IF(N108="snížená",J108,0)</f>
        <v>0</v>
      </c>
      <c r="BG108" s="188">
        <f>IF(N108="zákl. přenesená",J108,0)</f>
        <v>0</v>
      </c>
      <c r="BH108" s="188">
        <f>IF(N108="sníž. přenesená",J108,0)</f>
        <v>0</v>
      </c>
      <c r="BI108" s="188">
        <f>IF(N108="nulová",J108,0)</f>
        <v>0</v>
      </c>
      <c r="BJ108" s="18" t="s">
        <v>21</v>
      </c>
      <c r="BK108" s="188">
        <f>ROUND(I108*H108,2)</f>
        <v>0</v>
      </c>
      <c r="BL108" s="18" t="s">
        <v>161</v>
      </c>
      <c r="BM108" s="187" t="s">
        <v>1601</v>
      </c>
    </row>
    <row r="109" spans="1:65" s="2" customFormat="1" ht="58.5">
      <c r="A109" s="36"/>
      <c r="B109" s="37"/>
      <c r="C109" s="38"/>
      <c r="D109" s="196" t="s">
        <v>238</v>
      </c>
      <c r="E109" s="38"/>
      <c r="F109" s="217" t="s">
        <v>1593</v>
      </c>
      <c r="G109" s="38"/>
      <c r="H109" s="38"/>
      <c r="I109" s="218"/>
      <c r="J109" s="38"/>
      <c r="K109" s="38"/>
      <c r="L109" s="41"/>
      <c r="M109" s="219"/>
      <c r="N109" s="220"/>
      <c r="O109" s="66"/>
      <c r="P109" s="66"/>
      <c r="Q109" s="66"/>
      <c r="R109" s="66"/>
      <c r="S109" s="66"/>
      <c r="T109" s="67"/>
      <c r="U109" s="36"/>
      <c r="V109" s="36"/>
      <c r="W109" s="36"/>
      <c r="X109" s="36"/>
      <c r="Y109" s="36"/>
      <c r="Z109" s="36"/>
      <c r="AA109" s="36"/>
      <c r="AB109" s="36"/>
      <c r="AC109" s="36"/>
      <c r="AD109" s="36"/>
      <c r="AE109" s="36"/>
      <c r="AT109" s="18" t="s">
        <v>238</v>
      </c>
      <c r="AU109" s="18" t="s">
        <v>89</v>
      </c>
    </row>
    <row r="110" spans="1:65" s="12" customFormat="1" ht="22.9" customHeight="1">
      <c r="B110" s="160"/>
      <c r="C110" s="161"/>
      <c r="D110" s="162" t="s">
        <v>79</v>
      </c>
      <c r="E110" s="174" t="s">
        <v>252</v>
      </c>
      <c r="F110" s="174" t="s">
        <v>253</v>
      </c>
      <c r="G110" s="161"/>
      <c r="H110" s="161"/>
      <c r="I110" s="164"/>
      <c r="J110" s="175">
        <f>BK110</f>
        <v>0</v>
      </c>
      <c r="K110" s="161"/>
      <c r="L110" s="166"/>
      <c r="M110" s="167"/>
      <c r="N110" s="168"/>
      <c r="O110" s="168"/>
      <c r="P110" s="169">
        <f>SUM(P111:P114)</f>
        <v>0</v>
      </c>
      <c r="Q110" s="168"/>
      <c r="R110" s="169">
        <f>SUM(R111:R114)</f>
        <v>3.4845647999999998</v>
      </c>
      <c r="S110" s="168"/>
      <c r="T110" s="170">
        <f>SUM(T111:T114)</f>
        <v>0</v>
      </c>
      <c r="AR110" s="171" t="s">
        <v>21</v>
      </c>
      <c r="AT110" s="172" t="s">
        <v>79</v>
      </c>
      <c r="AU110" s="172" t="s">
        <v>21</v>
      </c>
      <c r="AY110" s="171" t="s">
        <v>142</v>
      </c>
      <c r="BK110" s="173">
        <f>SUM(BK111:BK114)</f>
        <v>0</v>
      </c>
    </row>
    <row r="111" spans="1:65" s="2" customFormat="1" ht="14.45" customHeight="1">
      <c r="A111" s="36"/>
      <c r="B111" s="37"/>
      <c r="C111" s="176" t="s">
        <v>174</v>
      </c>
      <c r="D111" s="176" t="s">
        <v>145</v>
      </c>
      <c r="E111" s="177" t="s">
        <v>1602</v>
      </c>
      <c r="F111" s="178" t="s">
        <v>1603</v>
      </c>
      <c r="G111" s="179" t="s">
        <v>256</v>
      </c>
      <c r="H111" s="180">
        <v>46.5</v>
      </c>
      <c r="I111" s="181"/>
      <c r="J111" s="182">
        <f>ROUND(I111*H111,2)</f>
        <v>0</v>
      </c>
      <c r="K111" s="178" t="s">
        <v>149</v>
      </c>
      <c r="L111" s="41"/>
      <c r="M111" s="183" t="s">
        <v>35</v>
      </c>
      <c r="N111" s="184" t="s">
        <v>51</v>
      </c>
      <c r="O111" s="66"/>
      <c r="P111" s="185">
        <f>O111*H111</f>
        <v>0</v>
      </c>
      <c r="Q111" s="185">
        <v>0.04</v>
      </c>
      <c r="R111" s="185">
        <f>Q111*H111</f>
        <v>1.86</v>
      </c>
      <c r="S111" s="185">
        <v>0</v>
      </c>
      <c r="T111" s="186">
        <f>S111*H111</f>
        <v>0</v>
      </c>
      <c r="U111" s="36"/>
      <c r="V111" s="36"/>
      <c r="W111" s="36"/>
      <c r="X111" s="36"/>
      <c r="Y111" s="36"/>
      <c r="Z111" s="36"/>
      <c r="AA111" s="36"/>
      <c r="AB111" s="36"/>
      <c r="AC111" s="36"/>
      <c r="AD111" s="36"/>
      <c r="AE111" s="36"/>
      <c r="AR111" s="187" t="s">
        <v>161</v>
      </c>
      <c r="AT111" s="187" t="s">
        <v>145</v>
      </c>
      <c r="AU111" s="187" t="s">
        <v>89</v>
      </c>
      <c r="AY111" s="18" t="s">
        <v>142</v>
      </c>
      <c r="BE111" s="188">
        <f>IF(N111="základní",J111,0)</f>
        <v>0</v>
      </c>
      <c r="BF111" s="188">
        <f>IF(N111="snížená",J111,0)</f>
        <v>0</v>
      </c>
      <c r="BG111" s="188">
        <f>IF(N111="zákl. přenesená",J111,0)</f>
        <v>0</v>
      </c>
      <c r="BH111" s="188">
        <f>IF(N111="sníž. přenesená",J111,0)</f>
        <v>0</v>
      </c>
      <c r="BI111" s="188">
        <f>IF(N111="nulová",J111,0)</f>
        <v>0</v>
      </c>
      <c r="BJ111" s="18" t="s">
        <v>21</v>
      </c>
      <c r="BK111" s="188">
        <f>ROUND(I111*H111,2)</f>
        <v>0</v>
      </c>
      <c r="BL111" s="18" t="s">
        <v>161</v>
      </c>
      <c r="BM111" s="187" t="s">
        <v>1604</v>
      </c>
    </row>
    <row r="112" spans="1:65" s="2" customFormat="1" ht="29.25">
      <c r="A112" s="36"/>
      <c r="B112" s="37"/>
      <c r="C112" s="38"/>
      <c r="D112" s="196" t="s">
        <v>238</v>
      </c>
      <c r="E112" s="38"/>
      <c r="F112" s="217" t="s">
        <v>1605</v>
      </c>
      <c r="G112" s="38"/>
      <c r="H112" s="38"/>
      <c r="I112" s="218"/>
      <c r="J112" s="38"/>
      <c r="K112" s="38"/>
      <c r="L112" s="41"/>
      <c r="M112" s="219"/>
      <c r="N112" s="220"/>
      <c r="O112" s="66"/>
      <c r="P112" s="66"/>
      <c r="Q112" s="66"/>
      <c r="R112" s="66"/>
      <c r="S112" s="66"/>
      <c r="T112" s="67"/>
      <c r="U112" s="36"/>
      <c r="V112" s="36"/>
      <c r="W112" s="36"/>
      <c r="X112" s="36"/>
      <c r="Y112" s="36"/>
      <c r="Z112" s="36"/>
      <c r="AA112" s="36"/>
      <c r="AB112" s="36"/>
      <c r="AC112" s="36"/>
      <c r="AD112" s="36"/>
      <c r="AE112" s="36"/>
      <c r="AT112" s="18" t="s">
        <v>238</v>
      </c>
      <c r="AU112" s="18" t="s">
        <v>89</v>
      </c>
    </row>
    <row r="113" spans="1:65" s="2" customFormat="1" ht="24.2" customHeight="1">
      <c r="A113" s="36"/>
      <c r="B113" s="37"/>
      <c r="C113" s="176" t="s">
        <v>179</v>
      </c>
      <c r="D113" s="176" t="s">
        <v>145</v>
      </c>
      <c r="E113" s="177" t="s">
        <v>1606</v>
      </c>
      <c r="F113" s="178" t="s">
        <v>1607</v>
      </c>
      <c r="G113" s="179" t="s">
        <v>228</v>
      </c>
      <c r="H113" s="180">
        <v>0.72</v>
      </c>
      <c r="I113" s="181"/>
      <c r="J113" s="182">
        <f>ROUND(I113*H113,2)</f>
        <v>0</v>
      </c>
      <c r="K113" s="178" t="s">
        <v>149</v>
      </c>
      <c r="L113" s="41"/>
      <c r="M113" s="183" t="s">
        <v>35</v>
      </c>
      <c r="N113" s="184" t="s">
        <v>51</v>
      </c>
      <c r="O113" s="66"/>
      <c r="P113" s="185">
        <f>O113*H113</f>
        <v>0</v>
      </c>
      <c r="Q113" s="185">
        <v>2.2563399999999998</v>
      </c>
      <c r="R113" s="185">
        <f>Q113*H113</f>
        <v>1.6245647999999997</v>
      </c>
      <c r="S113" s="185">
        <v>0</v>
      </c>
      <c r="T113" s="186">
        <f>S113*H113</f>
        <v>0</v>
      </c>
      <c r="U113" s="36"/>
      <c r="V113" s="36"/>
      <c r="W113" s="36"/>
      <c r="X113" s="36"/>
      <c r="Y113" s="36"/>
      <c r="Z113" s="36"/>
      <c r="AA113" s="36"/>
      <c r="AB113" s="36"/>
      <c r="AC113" s="36"/>
      <c r="AD113" s="36"/>
      <c r="AE113" s="36"/>
      <c r="AR113" s="187" t="s">
        <v>161</v>
      </c>
      <c r="AT113" s="187" t="s">
        <v>145</v>
      </c>
      <c r="AU113" s="187" t="s">
        <v>89</v>
      </c>
      <c r="AY113" s="18" t="s">
        <v>142</v>
      </c>
      <c r="BE113" s="188">
        <f>IF(N113="základní",J113,0)</f>
        <v>0</v>
      </c>
      <c r="BF113" s="188">
        <f>IF(N113="snížená",J113,0)</f>
        <v>0</v>
      </c>
      <c r="BG113" s="188">
        <f>IF(N113="zákl. přenesená",J113,0)</f>
        <v>0</v>
      </c>
      <c r="BH113" s="188">
        <f>IF(N113="sníž. přenesená",J113,0)</f>
        <v>0</v>
      </c>
      <c r="BI113" s="188">
        <f>IF(N113="nulová",J113,0)</f>
        <v>0</v>
      </c>
      <c r="BJ113" s="18" t="s">
        <v>21</v>
      </c>
      <c r="BK113" s="188">
        <f>ROUND(I113*H113,2)</f>
        <v>0</v>
      </c>
      <c r="BL113" s="18" t="s">
        <v>161</v>
      </c>
      <c r="BM113" s="187" t="s">
        <v>1608</v>
      </c>
    </row>
    <row r="114" spans="1:65" s="13" customFormat="1" ht="11.25">
      <c r="B114" s="194"/>
      <c r="C114" s="195"/>
      <c r="D114" s="196" t="s">
        <v>231</v>
      </c>
      <c r="E114" s="197" t="s">
        <v>35</v>
      </c>
      <c r="F114" s="198" t="s">
        <v>1609</v>
      </c>
      <c r="G114" s="195"/>
      <c r="H114" s="199">
        <v>0.72</v>
      </c>
      <c r="I114" s="200"/>
      <c r="J114" s="195"/>
      <c r="K114" s="195"/>
      <c r="L114" s="201"/>
      <c r="M114" s="202"/>
      <c r="N114" s="203"/>
      <c r="O114" s="203"/>
      <c r="P114" s="203"/>
      <c r="Q114" s="203"/>
      <c r="R114" s="203"/>
      <c r="S114" s="203"/>
      <c r="T114" s="204"/>
      <c r="AT114" s="205" t="s">
        <v>231</v>
      </c>
      <c r="AU114" s="205" t="s">
        <v>89</v>
      </c>
      <c r="AV114" s="13" t="s">
        <v>89</v>
      </c>
      <c r="AW114" s="13" t="s">
        <v>40</v>
      </c>
      <c r="AX114" s="13" t="s">
        <v>21</v>
      </c>
      <c r="AY114" s="205" t="s">
        <v>142</v>
      </c>
    </row>
    <row r="115" spans="1:65" s="12" customFormat="1" ht="22.9" customHeight="1">
      <c r="B115" s="160"/>
      <c r="C115" s="161"/>
      <c r="D115" s="162" t="s">
        <v>79</v>
      </c>
      <c r="E115" s="174" t="s">
        <v>179</v>
      </c>
      <c r="F115" s="174" t="s">
        <v>334</v>
      </c>
      <c r="G115" s="161"/>
      <c r="H115" s="161"/>
      <c r="I115" s="164"/>
      <c r="J115" s="175">
        <f>BK115</f>
        <v>0</v>
      </c>
      <c r="K115" s="161"/>
      <c r="L115" s="166"/>
      <c r="M115" s="167"/>
      <c r="N115" s="168"/>
      <c r="O115" s="168"/>
      <c r="P115" s="169">
        <f>SUM(P116:P118)</f>
        <v>0</v>
      </c>
      <c r="Q115" s="168"/>
      <c r="R115" s="169">
        <f>SUM(R116:R118)</f>
        <v>0</v>
      </c>
      <c r="S115" s="168"/>
      <c r="T115" s="170">
        <f>SUM(T116:T118)</f>
        <v>3.77</v>
      </c>
      <c r="AR115" s="171" t="s">
        <v>21</v>
      </c>
      <c r="AT115" s="172" t="s">
        <v>79</v>
      </c>
      <c r="AU115" s="172" t="s">
        <v>21</v>
      </c>
      <c r="AY115" s="171" t="s">
        <v>142</v>
      </c>
      <c r="BK115" s="173">
        <f>SUM(BK116:BK118)</f>
        <v>0</v>
      </c>
    </row>
    <row r="116" spans="1:65" s="2" customFormat="1" ht="14.45" customHeight="1">
      <c r="A116" s="36"/>
      <c r="B116" s="37"/>
      <c r="C116" s="176" t="s">
        <v>183</v>
      </c>
      <c r="D116" s="176" t="s">
        <v>145</v>
      </c>
      <c r="E116" s="177" t="s">
        <v>1610</v>
      </c>
      <c r="F116" s="178" t="s">
        <v>1611</v>
      </c>
      <c r="G116" s="179" t="s">
        <v>294</v>
      </c>
      <c r="H116" s="180">
        <v>30</v>
      </c>
      <c r="I116" s="181"/>
      <c r="J116" s="182">
        <f>ROUND(I116*H116,2)</f>
        <v>0</v>
      </c>
      <c r="K116" s="178" t="s">
        <v>149</v>
      </c>
      <c r="L116" s="41"/>
      <c r="M116" s="183" t="s">
        <v>35</v>
      </c>
      <c r="N116" s="184" t="s">
        <v>51</v>
      </c>
      <c r="O116" s="66"/>
      <c r="P116" s="185">
        <f>O116*H116</f>
        <v>0</v>
      </c>
      <c r="Q116" s="185">
        <v>0</v>
      </c>
      <c r="R116" s="185">
        <f>Q116*H116</f>
        <v>0</v>
      </c>
      <c r="S116" s="185">
        <v>8.9999999999999993E-3</v>
      </c>
      <c r="T116" s="186">
        <f>S116*H116</f>
        <v>0.26999999999999996</v>
      </c>
      <c r="U116" s="36"/>
      <c r="V116" s="36"/>
      <c r="W116" s="36"/>
      <c r="X116" s="36"/>
      <c r="Y116" s="36"/>
      <c r="Z116" s="36"/>
      <c r="AA116" s="36"/>
      <c r="AB116" s="36"/>
      <c r="AC116" s="36"/>
      <c r="AD116" s="36"/>
      <c r="AE116" s="36"/>
      <c r="AR116" s="187" t="s">
        <v>161</v>
      </c>
      <c r="AT116" s="187" t="s">
        <v>145</v>
      </c>
      <c r="AU116" s="187" t="s">
        <v>89</v>
      </c>
      <c r="AY116" s="18" t="s">
        <v>142</v>
      </c>
      <c r="BE116" s="188">
        <f>IF(N116="základní",J116,0)</f>
        <v>0</v>
      </c>
      <c r="BF116" s="188">
        <f>IF(N116="snížená",J116,0)</f>
        <v>0</v>
      </c>
      <c r="BG116" s="188">
        <f>IF(N116="zákl. přenesená",J116,0)</f>
        <v>0</v>
      </c>
      <c r="BH116" s="188">
        <f>IF(N116="sníž. přenesená",J116,0)</f>
        <v>0</v>
      </c>
      <c r="BI116" s="188">
        <f>IF(N116="nulová",J116,0)</f>
        <v>0</v>
      </c>
      <c r="BJ116" s="18" t="s">
        <v>21</v>
      </c>
      <c r="BK116" s="188">
        <f>ROUND(I116*H116,2)</f>
        <v>0</v>
      </c>
      <c r="BL116" s="18" t="s">
        <v>161</v>
      </c>
      <c r="BM116" s="187" t="s">
        <v>1612</v>
      </c>
    </row>
    <row r="117" spans="1:65" s="2" customFormat="1" ht="14.45" customHeight="1">
      <c r="A117" s="36"/>
      <c r="B117" s="37"/>
      <c r="C117" s="176" t="s">
        <v>187</v>
      </c>
      <c r="D117" s="176" t="s">
        <v>145</v>
      </c>
      <c r="E117" s="177" t="s">
        <v>1613</v>
      </c>
      <c r="F117" s="178" t="s">
        <v>1614</v>
      </c>
      <c r="G117" s="179" t="s">
        <v>294</v>
      </c>
      <c r="H117" s="180">
        <v>100</v>
      </c>
      <c r="I117" s="181"/>
      <c r="J117" s="182">
        <f>ROUND(I117*H117,2)</f>
        <v>0</v>
      </c>
      <c r="K117" s="178" t="s">
        <v>149</v>
      </c>
      <c r="L117" s="41"/>
      <c r="M117" s="183" t="s">
        <v>35</v>
      </c>
      <c r="N117" s="184" t="s">
        <v>51</v>
      </c>
      <c r="O117" s="66"/>
      <c r="P117" s="185">
        <f>O117*H117</f>
        <v>0</v>
      </c>
      <c r="Q117" s="185">
        <v>0</v>
      </c>
      <c r="R117" s="185">
        <f>Q117*H117</f>
        <v>0</v>
      </c>
      <c r="S117" s="185">
        <v>2.5000000000000001E-2</v>
      </c>
      <c r="T117" s="186">
        <f>S117*H117</f>
        <v>2.5</v>
      </c>
      <c r="U117" s="36"/>
      <c r="V117" s="36"/>
      <c r="W117" s="36"/>
      <c r="X117" s="36"/>
      <c r="Y117" s="36"/>
      <c r="Z117" s="36"/>
      <c r="AA117" s="36"/>
      <c r="AB117" s="36"/>
      <c r="AC117" s="36"/>
      <c r="AD117" s="36"/>
      <c r="AE117" s="36"/>
      <c r="AR117" s="187" t="s">
        <v>161</v>
      </c>
      <c r="AT117" s="187" t="s">
        <v>145</v>
      </c>
      <c r="AU117" s="187" t="s">
        <v>89</v>
      </c>
      <c r="AY117" s="18" t="s">
        <v>142</v>
      </c>
      <c r="BE117" s="188">
        <f>IF(N117="základní",J117,0)</f>
        <v>0</v>
      </c>
      <c r="BF117" s="188">
        <f>IF(N117="snížená",J117,0)</f>
        <v>0</v>
      </c>
      <c r="BG117" s="188">
        <f>IF(N117="zákl. přenesená",J117,0)</f>
        <v>0</v>
      </c>
      <c r="BH117" s="188">
        <f>IF(N117="sníž. přenesená",J117,0)</f>
        <v>0</v>
      </c>
      <c r="BI117" s="188">
        <f>IF(N117="nulová",J117,0)</f>
        <v>0</v>
      </c>
      <c r="BJ117" s="18" t="s">
        <v>21</v>
      </c>
      <c r="BK117" s="188">
        <f>ROUND(I117*H117,2)</f>
        <v>0</v>
      </c>
      <c r="BL117" s="18" t="s">
        <v>161</v>
      </c>
      <c r="BM117" s="187" t="s">
        <v>1615</v>
      </c>
    </row>
    <row r="118" spans="1:65" s="2" customFormat="1" ht="24.2" customHeight="1">
      <c r="A118" s="36"/>
      <c r="B118" s="37"/>
      <c r="C118" s="176" t="s">
        <v>191</v>
      </c>
      <c r="D118" s="176" t="s">
        <v>145</v>
      </c>
      <c r="E118" s="177" t="s">
        <v>1616</v>
      </c>
      <c r="F118" s="178" t="s">
        <v>1617</v>
      </c>
      <c r="G118" s="179" t="s">
        <v>294</v>
      </c>
      <c r="H118" s="180">
        <v>25</v>
      </c>
      <c r="I118" s="181"/>
      <c r="J118" s="182">
        <f>ROUND(I118*H118,2)</f>
        <v>0</v>
      </c>
      <c r="K118" s="178" t="s">
        <v>149</v>
      </c>
      <c r="L118" s="41"/>
      <c r="M118" s="183" t="s">
        <v>35</v>
      </c>
      <c r="N118" s="184" t="s">
        <v>51</v>
      </c>
      <c r="O118" s="66"/>
      <c r="P118" s="185">
        <f>O118*H118</f>
        <v>0</v>
      </c>
      <c r="Q118" s="185">
        <v>0</v>
      </c>
      <c r="R118" s="185">
        <f>Q118*H118</f>
        <v>0</v>
      </c>
      <c r="S118" s="185">
        <v>0.04</v>
      </c>
      <c r="T118" s="186">
        <f>S118*H118</f>
        <v>1</v>
      </c>
      <c r="U118" s="36"/>
      <c r="V118" s="36"/>
      <c r="W118" s="36"/>
      <c r="X118" s="36"/>
      <c r="Y118" s="36"/>
      <c r="Z118" s="36"/>
      <c r="AA118" s="36"/>
      <c r="AB118" s="36"/>
      <c r="AC118" s="36"/>
      <c r="AD118" s="36"/>
      <c r="AE118" s="36"/>
      <c r="AR118" s="187" t="s">
        <v>161</v>
      </c>
      <c r="AT118" s="187" t="s">
        <v>145</v>
      </c>
      <c r="AU118" s="187" t="s">
        <v>89</v>
      </c>
      <c r="AY118" s="18" t="s">
        <v>142</v>
      </c>
      <c r="BE118" s="188">
        <f>IF(N118="základní",J118,0)</f>
        <v>0</v>
      </c>
      <c r="BF118" s="188">
        <f>IF(N118="snížená",J118,0)</f>
        <v>0</v>
      </c>
      <c r="BG118" s="188">
        <f>IF(N118="zákl. přenesená",J118,0)</f>
        <v>0</v>
      </c>
      <c r="BH118" s="188">
        <f>IF(N118="sníž. přenesená",J118,0)</f>
        <v>0</v>
      </c>
      <c r="BI118" s="188">
        <f>IF(N118="nulová",J118,0)</f>
        <v>0</v>
      </c>
      <c r="BJ118" s="18" t="s">
        <v>21</v>
      </c>
      <c r="BK118" s="188">
        <f>ROUND(I118*H118,2)</f>
        <v>0</v>
      </c>
      <c r="BL118" s="18" t="s">
        <v>161</v>
      </c>
      <c r="BM118" s="187" t="s">
        <v>1618</v>
      </c>
    </row>
    <row r="119" spans="1:65" s="12" customFormat="1" ht="22.9" customHeight="1">
      <c r="B119" s="160"/>
      <c r="C119" s="161"/>
      <c r="D119" s="162" t="s">
        <v>79</v>
      </c>
      <c r="E119" s="174" t="s">
        <v>406</v>
      </c>
      <c r="F119" s="174" t="s">
        <v>407</v>
      </c>
      <c r="G119" s="161"/>
      <c r="H119" s="161"/>
      <c r="I119" s="164"/>
      <c r="J119" s="175">
        <f>BK119</f>
        <v>0</v>
      </c>
      <c r="K119" s="161"/>
      <c r="L119" s="166"/>
      <c r="M119" s="167"/>
      <c r="N119" s="168"/>
      <c r="O119" s="168"/>
      <c r="P119" s="169">
        <f>SUM(P120:P128)</f>
        <v>0</v>
      </c>
      <c r="Q119" s="168"/>
      <c r="R119" s="169">
        <f>SUM(R120:R128)</f>
        <v>0</v>
      </c>
      <c r="S119" s="168"/>
      <c r="T119" s="170">
        <f>SUM(T120:T128)</f>
        <v>0</v>
      </c>
      <c r="AR119" s="171" t="s">
        <v>21</v>
      </c>
      <c r="AT119" s="172" t="s">
        <v>79</v>
      </c>
      <c r="AU119" s="172" t="s">
        <v>21</v>
      </c>
      <c r="AY119" s="171" t="s">
        <v>142</v>
      </c>
      <c r="BK119" s="173">
        <f>SUM(BK120:BK128)</f>
        <v>0</v>
      </c>
    </row>
    <row r="120" spans="1:65" s="2" customFormat="1" ht="24.2" customHeight="1">
      <c r="A120" s="36"/>
      <c r="B120" s="37"/>
      <c r="C120" s="176" t="s">
        <v>195</v>
      </c>
      <c r="D120" s="176" t="s">
        <v>145</v>
      </c>
      <c r="E120" s="177" t="s">
        <v>1331</v>
      </c>
      <c r="F120" s="178" t="s">
        <v>1332</v>
      </c>
      <c r="G120" s="179" t="s">
        <v>236</v>
      </c>
      <c r="H120" s="180">
        <v>4.5510000000000002</v>
      </c>
      <c r="I120" s="181"/>
      <c r="J120" s="182">
        <f>ROUND(I120*H120,2)</f>
        <v>0</v>
      </c>
      <c r="K120" s="178" t="s">
        <v>229</v>
      </c>
      <c r="L120" s="41"/>
      <c r="M120" s="183" t="s">
        <v>35</v>
      </c>
      <c r="N120" s="184" t="s">
        <v>51</v>
      </c>
      <c r="O120" s="66"/>
      <c r="P120" s="185">
        <f>O120*H120</f>
        <v>0</v>
      </c>
      <c r="Q120" s="185">
        <v>0</v>
      </c>
      <c r="R120" s="185">
        <f>Q120*H120</f>
        <v>0</v>
      </c>
      <c r="S120" s="185">
        <v>0</v>
      </c>
      <c r="T120" s="186">
        <f>S120*H120</f>
        <v>0</v>
      </c>
      <c r="U120" s="36"/>
      <c r="V120" s="36"/>
      <c r="W120" s="36"/>
      <c r="X120" s="36"/>
      <c r="Y120" s="36"/>
      <c r="Z120" s="36"/>
      <c r="AA120" s="36"/>
      <c r="AB120" s="36"/>
      <c r="AC120" s="36"/>
      <c r="AD120" s="36"/>
      <c r="AE120" s="36"/>
      <c r="AR120" s="187" t="s">
        <v>161</v>
      </c>
      <c r="AT120" s="187" t="s">
        <v>145</v>
      </c>
      <c r="AU120" s="187" t="s">
        <v>89</v>
      </c>
      <c r="AY120" s="18" t="s">
        <v>142</v>
      </c>
      <c r="BE120" s="188">
        <f>IF(N120="základní",J120,0)</f>
        <v>0</v>
      </c>
      <c r="BF120" s="188">
        <f>IF(N120="snížená",J120,0)</f>
        <v>0</v>
      </c>
      <c r="BG120" s="188">
        <f>IF(N120="zákl. přenesená",J120,0)</f>
        <v>0</v>
      </c>
      <c r="BH120" s="188">
        <f>IF(N120="sníž. přenesená",J120,0)</f>
        <v>0</v>
      </c>
      <c r="BI120" s="188">
        <f>IF(N120="nulová",J120,0)</f>
        <v>0</v>
      </c>
      <c r="BJ120" s="18" t="s">
        <v>21</v>
      </c>
      <c r="BK120" s="188">
        <f>ROUND(I120*H120,2)</f>
        <v>0</v>
      </c>
      <c r="BL120" s="18" t="s">
        <v>161</v>
      </c>
      <c r="BM120" s="187" t="s">
        <v>1619</v>
      </c>
    </row>
    <row r="121" spans="1:65" s="2" customFormat="1" ht="107.25">
      <c r="A121" s="36"/>
      <c r="B121" s="37"/>
      <c r="C121" s="38"/>
      <c r="D121" s="196" t="s">
        <v>238</v>
      </c>
      <c r="E121" s="38"/>
      <c r="F121" s="217" t="s">
        <v>1334</v>
      </c>
      <c r="G121" s="38"/>
      <c r="H121" s="38"/>
      <c r="I121" s="218"/>
      <c r="J121" s="38"/>
      <c r="K121" s="38"/>
      <c r="L121" s="41"/>
      <c r="M121" s="219"/>
      <c r="N121" s="220"/>
      <c r="O121" s="66"/>
      <c r="P121" s="66"/>
      <c r="Q121" s="66"/>
      <c r="R121" s="66"/>
      <c r="S121" s="66"/>
      <c r="T121" s="67"/>
      <c r="U121" s="36"/>
      <c r="V121" s="36"/>
      <c r="W121" s="36"/>
      <c r="X121" s="36"/>
      <c r="Y121" s="36"/>
      <c r="Z121" s="36"/>
      <c r="AA121" s="36"/>
      <c r="AB121" s="36"/>
      <c r="AC121" s="36"/>
      <c r="AD121" s="36"/>
      <c r="AE121" s="36"/>
      <c r="AT121" s="18" t="s">
        <v>238</v>
      </c>
      <c r="AU121" s="18" t="s">
        <v>89</v>
      </c>
    </row>
    <row r="122" spans="1:65" s="2" customFormat="1" ht="14.45" customHeight="1">
      <c r="A122" s="36"/>
      <c r="B122" s="37"/>
      <c r="C122" s="176" t="s">
        <v>201</v>
      </c>
      <c r="D122" s="176" t="s">
        <v>145</v>
      </c>
      <c r="E122" s="177" t="s">
        <v>915</v>
      </c>
      <c r="F122" s="178" t="s">
        <v>916</v>
      </c>
      <c r="G122" s="179" t="s">
        <v>236</v>
      </c>
      <c r="H122" s="180">
        <v>4.5510000000000002</v>
      </c>
      <c r="I122" s="181"/>
      <c r="J122" s="182">
        <f>ROUND(I122*H122,2)</f>
        <v>0</v>
      </c>
      <c r="K122" s="178" t="s">
        <v>229</v>
      </c>
      <c r="L122" s="41"/>
      <c r="M122" s="183" t="s">
        <v>35</v>
      </c>
      <c r="N122" s="184" t="s">
        <v>51</v>
      </c>
      <c r="O122" s="66"/>
      <c r="P122" s="185">
        <f>O122*H122</f>
        <v>0</v>
      </c>
      <c r="Q122" s="185">
        <v>0</v>
      </c>
      <c r="R122" s="185">
        <f>Q122*H122</f>
        <v>0</v>
      </c>
      <c r="S122" s="185">
        <v>0</v>
      </c>
      <c r="T122" s="186">
        <f>S122*H122</f>
        <v>0</v>
      </c>
      <c r="U122" s="36"/>
      <c r="V122" s="36"/>
      <c r="W122" s="36"/>
      <c r="X122" s="36"/>
      <c r="Y122" s="36"/>
      <c r="Z122" s="36"/>
      <c r="AA122" s="36"/>
      <c r="AB122" s="36"/>
      <c r="AC122" s="36"/>
      <c r="AD122" s="36"/>
      <c r="AE122" s="36"/>
      <c r="AR122" s="187" t="s">
        <v>161</v>
      </c>
      <c r="AT122" s="187" t="s">
        <v>145</v>
      </c>
      <c r="AU122" s="187" t="s">
        <v>89</v>
      </c>
      <c r="AY122" s="18" t="s">
        <v>142</v>
      </c>
      <c r="BE122" s="188">
        <f>IF(N122="základní",J122,0)</f>
        <v>0</v>
      </c>
      <c r="BF122" s="188">
        <f>IF(N122="snížená",J122,0)</f>
        <v>0</v>
      </c>
      <c r="BG122" s="188">
        <f>IF(N122="zákl. přenesená",J122,0)</f>
        <v>0</v>
      </c>
      <c r="BH122" s="188">
        <f>IF(N122="sníž. přenesená",J122,0)</f>
        <v>0</v>
      </c>
      <c r="BI122" s="188">
        <f>IF(N122="nulová",J122,0)</f>
        <v>0</v>
      </c>
      <c r="BJ122" s="18" t="s">
        <v>21</v>
      </c>
      <c r="BK122" s="188">
        <f>ROUND(I122*H122,2)</f>
        <v>0</v>
      </c>
      <c r="BL122" s="18" t="s">
        <v>161</v>
      </c>
      <c r="BM122" s="187" t="s">
        <v>1620</v>
      </c>
    </row>
    <row r="123" spans="1:65" s="2" customFormat="1" ht="58.5">
      <c r="A123" s="36"/>
      <c r="B123" s="37"/>
      <c r="C123" s="38"/>
      <c r="D123" s="196" t="s">
        <v>238</v>
      </c>
      <c r="E123" s="38"/>
      <c r="F123" s="217" t="s">
        <v>1336</v>
      </c>
      <c r="G123" s="38"/>
      <c r="H123" s="38"/>
      <c r="I123" s="218"/>
      <c r="J123" s="38"/>
      <c r="K123" s="38"/>
      <c r="L123" s="41"/>
      <c r="M123" s="219"/>
      <c r="N123" s="220"/>
      <c r="O123" s="66"/>
      <c r="P123" s="66"/>
      <c r="Q123" s="66"/>
      <c r="R123" s="66"/>
      <c r="S123" s="66"/>
      <c r="T123" s="67"/>
      <c r="U123" s="36"/>
      <c r="V123" s="36"/>
      <c r="W123" s="36"/>
      <c r="X123" s="36"/>
      <c r="Y123" s="36"/>
      <c r="Z123" s="36"/>
      <c r="AA123" s="36"/>
      <c r="AB123" s="36"/>
      <c r="AC123" s="36"/>
      <c r="AD123" s="36"/>
      <c r="AE123" s="36"/>
      <c r="AT123" s="18" t="s">
        <v>238</v>
      </c>
      <c r="AU123" s="18" t="s">
        <v>89</v>
      </c>
    </row>
    <row r="124" spans="1:65" s="2" customFormat="1" ht="24.2" customHeight="1">
      <c r="A124" s="36"/>
      <c r="B124" s="37"/>
      <c r="C124" s="176" t="s">
        <v>8</v>
      </c>
      <c r="D124" s="176" t="s">
        <v>145</v>
      </c>
      <c r="E124" s="177" t="s">
        <v>414</v>
      </c>
      <c r="F124" s="178" t="s">
        <v>415</v>
      </c>
      <c r="G124" s="179" t="s">
        <v>236</v>
      </c>
      <c r="H124" s="180">
        <v>86.468999999999994</v>
      </c>
      <c r="I124" s="181"/>
      <c r="J124" s="182">
        <f>ROUND(I124*H124,2)</f>
        <v>0</v>
      </c>
      <c r="K124" s="178" t="s">
        <v>229</v>
      </c>
      <c r="L124" s="41"/>
      <c r="M124" s="183" t="s">
        <v>35</v>
      </c>
      <c r="N124" s="184" t="s">
        <v>51</v>
      </c>
      <c r="O124" s="66"/>
      <c r="P124" s="185">
        <f>O124*H124</f>
        <v>0</v>
      </c>
      <c r="Q124" s="185">
        <v>0</v>
      </c>
      <c r="R124" s="185">
        <f>Q124*H124</f>
        <v>0</v>
      </c>
      <c r="S124" s="185">
        <v>0</v>
      </c>
      <c r="T124" s="186">
        <f>S124*H124</f>
        <v>0</v>
      </c>
      <c r="U124" s="36"/>
      <c r="V124" s="36"/>
      <c r="W124" s="36"/>
      <c r="X124" s="36"/>
      <c r="Y124" s="36"/>
      <c r="Z124" s="36"/>
      <c r="AA124" s="36"/>
      <c r="AB124" s="36"/>
      <c r="AC124" s="36"/>
      <c r="AD124" s="36"/>
      <c r="AE124" s="36"/>
      <c r="AR124" s="187" t="s">
        <v>161</v>
      </c>
      <c r="AT124" s="187" t="s">
        <v>145</v>
      </c>
      <c r="AU124" s="187" t="s">
        <v>89</v>
      </c>
      <c r="AY124" s="18" t="s">
        <v>142</v>
      </c>
      <c r="BE124" s="188">
        <f>IF(N124="základní",J124,0)</f>
        <v>0</v>
      </c>
      <c r="BF124" s="188">
        <f>IF(N124="snížená",J124,0)</f>
        <v>0</v>
      </c>
      <c r="BG124" s="188">
        <f>IF(N124="zákl. přenesená",J124,0)</f>
        <v>0</v>
      </c>
      <c r="BH124" s="188">
        <f>IF(N124="sníž. přenesená",J124,0)</f>
        <v>0</v>
      </c>
      <c r="BI124" s="188">
        <f>IF(N124="nulová",J124,0)</f>
        <v>0</v>
      </c>
      <c r="BJ124" s="18" t="s">
        <v>21</v>
      </c>
      <c r="BK124" s="188">
        <f>ROUND(I124*H124,2)</f>
        <v>0</v>
      </c>
      <c r="BL124" s="18" t="s">
        <v>161</v>
      </c>
      <c r="BM124" s="187" t="s">
        <v>1621</v>
      </c>
    </row>
    <row r="125" spans="1:65" s="2" customFormat="1" ht="58.5">
      <c r="A125" s="36"/>
      <c r="B125" s="37"/>
      <c r="C125" s="38"/>
      <c r="D125" s="196" t="s">
        <v>238</v>
      </c>
      <c r="E125" s="38"/>
      <c r="F125" s="217" t="s">
        <v>1336</v>
      </c>
      <c r="G125" s="38"/>
      <c r="H125" s="38"/>
      <c r="I125" s="218"/>
      <c r="J125" s="38"/>
      <c r="K125" s="38"/>
      <c r="L125" s="41"/>
      <c r="M125" s="219"/>
      <c r="N125" s="220"/>
      <c r="O125" s="66"/>
      <c r="P125" s="66"/>
      <c r="Q125" s="66"/>
      <c r="R125" s="66"/>
      <c r="S125" s="66"/>
      <c r="T125" s="67"/>
      <c r="U125" s="36"/>
      <c r="V125" s="36"/>
      <c r="W125" s="36"/>
      <c r="X125" s="36"/>
      <c r="Y125" s="36"/>
      <c r="Z125" s="36"/>
      <c r="AA125" s="36"/>
      <c r="AB125" s="36"/>
      <c r="AC125" s="36"/>
      <c r="AD125" s="36"/>
      <c r="AE125" s="36"/>
      <c r="AT125" s="18" t="s">
        <v>238</v>
      </c>
      <c r="AU125" s="18" t="s">
        <v>89</v>
      </c>
    </row>
    <row r="126" spans="1:65" s="13" customFormat="1" ht="11.25">
      <c r="B126" s="194"/>
      <c r="C126" s="195"/>
      <c r="D126" s="196" t="s">
        <v>231</v>
      </c>
      <c r="E126" s="195"/>
      <c r="F126" s="198" t="s">
        <v>1622</v>
      </c>
      <c r="G126" s="195"/>
      <c r="H126" s="199">
        <v>86.468999999999994</v>
      </c>
      <c r="I126" s="200"/>
      <c r="J126" s="195"/>
      <c r="K126" s="195"/>
      <c r="L126" s="201"/>
      <c r="M126" s="202"/>
      <c r="N126" s="203"/>
      <c r="O126" s="203"/>
      <c r="P126" s="203"/>
      <c r="Q126" s="203"/>
      <c r="R126" s="203"/>
      <c r="S126" s="203"/>
      <c r="T126" s="204"/>
      <c r="AT126" s="205" t="s">
        <v>231</v>
      </c>
      <c r="AU126" s="205" t="s">
        <v>89</v>
      </c>
      <c r="AV126" s="13" t="s">
        <v>89</v>
      </c>
      <c r="AW126" s="13" t="s">
        <v>4</v>
      </c>
      <c r="AX126" s="13" t="s">
        <v>21</v>
      </c>
      <c r="AY126" s="205" t="s">
        <v>142</v>
      </c>
    </row>
    <row r="127" spans="1:65" s="2" customFormat="1" ht="24.2" customHeight="1">
      <c r="A127" s="36"/>
      <c r="B127" s="37"/>
      <c r="C127" s="176" t="s">
        <v>307</v>
      </c>
      <c r="D127" s="176" t="s">
        <v>145</v>
      </c>
      <c r="E127" s="177" t="s">
        <v>1339</v>
      </c>
      <c r="F127" s="178" t="s">
        <v>1340</v>
      </c>
      <c r="G127" s="179" t="s">
        <v>236</v>
      </c>
      <c r="H127" s="180">
        <v>4.5510000000000002</v>
      </c>
      <c r="I127" s="181"/>
      <c r="J127" s="182">
        <f>ROUND(I127*H127,2)</f>
        <v>0</v>
      </c>
      <c r="K127" s="178" t="s">
        <v>229</v>
      </c>
      <c r="L127" s="41"/>
      <c r="M127" s="183" t="s">
        <v>35</v>
      </c>
      <c r="N127" s="184" t="s">
        <v>51</v>
      </c>
      <c r="O127" s="66"/>
      <c r="P127" s="185">
        <f>O127*H127</f>
        <v>0</v>
      </c>
      <c r="Q127" s="185">
        <v>0</v>
      </c>
      <c r="R127" s="185">
        <f>Q127*H127</f>
        <v>0</v>
      </c>
      <c r="S127" s="185">
        <v>0</v>
      </c>
      <c r="T127" s="186">
        <f>S127*H127</f>
        <v>0</v>
      </c>
      <c r="U127" s="36"/>
      <c r="V127" s="36"/>
      <c r="W127" s="36"/>
      <c r="X127" s="36"/>
      <c r="Y127" s="36"/>
      <c r="Z127" s="36"/>
      <c r="AA127" s="36"/>
      <c r="AB127" s="36"/>
      <c r="AC127" s="36"/>
      <c r="AD127" s="36"/>
      <c r="AE127" s="36"/>
      <c r="AR127" s="187" t="s">
        <v>161</v>
      </c>
      <c r="AT127" s="187" t="s">
        <v>145</v>
      </c>
      <c r="AU127" s="187" t="s">
        <v>89</v>
      </c>
      <c r="AY127" s="18" t="s">
        <v>142</v>
      </c>
      <c r="BE127" s="188">
        <f>IF(N127="základní",J127,0)</f>
        <v>0</v>
      </c>
      <c r="BF127" s="188">
        <f>IF(N127="snížená",J127,0)</f>
        <v>0</v>
      </c>
      <c r="BG127" s="188">
        <f>IF(N127="zákl. přenesená",J127,0)</f>
        <v>0</v>
      </c>
      <c r="BH127" s="188">
        <f>IF(N127="sníž. přenesená",J127,0)</f>
        <v>0</v>
      </c>
      <c r="BI127" s="188">
        <f>IF(N127="nulová",J127,0)</f>
        <v>0</v>
      </c>
      <c r="BJ127" s="18" t="s">
        <v>21</v>
      </c>
      <c r="BK127" s="188">
        <f>ROUND(I127*H127,2)</f>
        <v>0</v>
      </c>
      <c r="BL127" s="18" t="s">
        <v>161</v>
      </c>
      <c r="BM127" s="187" t="s">
        <v>1623</v>
      </c>
    </row>
    <row r="128" spans="1:65" s="2" customFormat="1" ht="58.5">
      <c r="A128" s="36"/>
      <c r="B128" s="37"/>
      <c r="C128" s="38"/>
      <c r="D128" s="196" t="s">
        <v>238</v>
      </c>
      <c r="E128" s="38"/>
      <c r="F128" s="217" t="s">
        <v>428</v>
      </c>
      <c r="G128" s="38"/>
      <c r="H128" s="38"/>
      <c r="I128" s="218"/>
      <c r="J128" s="38"/>
      <c r="K128" s="38"/>
      <c r="L128" s="41"/>
      <c r="M128" s="219"/>
      <c r="N128" s="220"/>
      <c r="O128" s="66"/>
      <c r="P128" s="66"/>
      <c r="Q128" s="66"/>
      <c r="R128" s="66"/>
      <c r="S128" s="66"/>
      <c r="T128" s="67"/>
      <c r="U128" s="36"/>
      <c r="V128" s="36"/>
      <c r="W128" s="36"/>
      <c r="X128" s="36"/>
      <c r="Y128" s="36"/>
      <c r="Z128" s="36"/>
      <c r="AA128" s="36"/>
      <c r="AB128" s="36"/>
      <c r="AC128" s="36"/>
      <c r="AD128" s="36"/>
      <c r="AE128" s="36"/>
      <c r="AT128" s="18" t="s">
        <v>238</v>
      </c>
      <c r="AU128" s="18" t="s">
        <v>89</v>
      </c>
    </row>
    <row r="129" spans="1:65" s="12" customFormat="1" ht="25.9" customHeight="1">
      <c r="B129" s="160"/>
      <c r="C129" s="161"/>
      <c r="D129" s="162" t="s">
        <v>79</v>
      </c>
      <c r="E129" s="163" t="s">
        <v>516</v>
      </c>
      <c r="F129" s="163" t="s">
        <v>517</v>
      </c>
      <c r="G129" s="161"/>
      <c r="H129" s="161"/>
      <c r="I129" s="164"/>
      <c r="J129" s="165">
        <f>BK129</f>
        <v>0</v>
      </c>
      <c r="K129" s="161"/>
      <c r="L129" s="166"/>
      <c r="M129" s="167"/>
      <c r="N129" s="168"/>
      <c r="O129" s="168"/>
      <c r="P129" s="169">
        <f>P130+P174+P224+P234+P296</f>
        <v>0</v>
      </c>
      <c r="Q129" s="168"/>
      <c r="R129" s="169">
        <f>R130+R174+R224+R234+R296</f>
        <v>1.3740300000000005</v>
      </c>
      <c r="S129" s="168"/>
      <c r="T129" s="170">
        <f>T130+T174+T224+T234+T296</f>
        <v>0.78126000000000007</v>
      </c>
      <c r="AR129" s="171" t="s">
        <v>89</v>
      </c>
      <c r="AT129" s="172" t="s">
        <v>79</v>
      </c>
      <c r="AU129" s="172" t="s">
        <v>80</v>
      </c>
      <c r="AY129" s="171" t="s">
        <v>142</v>
      </c>
      <c r="BK129" s="173">
        <f>BK130+BK174+BK224+BK234+BK296</f>
        <v>0</v>
      </c>
    </row>
    <row r="130" spans="1:65" s="12" customFormat="1" ht="22.9" customHeight="1">
      <c r="B130" s="160"/>
      <c r="C130" s="161"/>
      <c r="D130" s="162" t="s">
        <v>79</v>
      </c>
      <c r="E130" s="174" t="s">
        <v>1624</v>
      </c>
      <c r="F130" s="174" t="s">
        <v>1625</v>
      </c>
      <c r="G130" s="161"/>
      <c r="H130" s="161"/>
      <c r="I130" s="164"/>
      <c r="J130" s="175">
        <f>BK130</f>
        <v>0</v>
      </c>
      <c r="K130" s="161"/>
      <c r="L130" s="166"/>
      <c r="M130" s="167"/>
      <c r="N130" s="168"/>
      <c r="O130" s="168"/>
      <c r="P130" s="169">
        <f>SUM(P131:P173)</f>
        <v>0</v>
      </c>
      <c r="Q130" s="168"/>
      <c r="R130" s="169">
        <f>SUM(R131:R173)</f>
        <v>0.19634000000000001</v>
      </c>
      <c r="S130" s="168"/>
      <c r="T130" s="170">
        <f>SUM(T131:T173)</f>
        <v>0.10265999999999999</v>
      </c>
      <c r="AR130" s="171" t="s">
        <v>89</v>
      </c>
      <c r="AT130" s="172" t="s">
        <v>79</v>
      </c>
      <c r="AU130" s="172" t="s">
        <v>21</v>
      </c>
      <c r="AY130" s="171" t="s">
        <v>142</v>
      </c>
      <c r="BK130" s="173">
        <f>SUM(BK131:BK173)</f>
        <v>0</v>
      </c>
    </row>
    <row r="131" spans="1:65" s="2" customFormat="1" ht="14.45" customHeight="1">
      <c r="A131" s="36"/>
      <c r="B131" s="37"/>
      <c r="C131" s="176" t="s">
        <v>312</v>
      </c>
      <c r="D131" s="176" t="s">
        <v>145</v>
      </c>
      <c r="E131" s="177" t="s">
        <v>1626</v>
      </c>
      <c r="F131" s="178" t="s">
        <v>1627</v>
      </c>
      <c r="G131" s="179" t="s">
        <v>177</v>
      </c>
      <c r="H131" s="180">
        <v>3</v>
      </c>
      <c r="I131" s="181"/>
      <c r="J131" s="182">
        <f>ROUND(I131*H131,2)</f>
        <v>0</v>
      </c>
      <c r="K131" s="178" t="s">
        <v>149</v>
      </c>
      <c r="L131" s="41"/>
      <c r="M131" s="183" t="s">
        <v>35</v>
      </c>
      <c r="N131" s="184" t="s">
        <v>51</v>
      </c>
      <c r="O131" s="66"/>
      <c r="P131" s="185">
        <f>O131*H131</f>
        <v>0</v>
      </c>
      <c r="Q131" s="185">
        <v>1.2199999999999999E-3</v>
      </c>
      <c r="R131" s="185">
        <f>Q131*H131</f>
        <v>3.6600000000000001E-3</v>
      </c>
      <c r="S131" s="185">
        <v>8.1999999999999998E-4</v>
      </c>
      <c r="T131" s="186">
        <f>S131*H131</f>
        <v>2.4599999999999999E-3</v>
      </c>
      <c r="U131" s="36"/>
      <c r="V131" s="36"/>
      <c r="W131" s="36"/>
      <c r="X131" s="36"/>
      <c r="Y131" s="36"/>
      <c r="Z131" s="36"/>
      <c r="AA131" s="36"/>
      <c r="AB131" s="36"/>
      <c r="AC131" s="36"/>
      <c r="AD131" s="36"/>
      <c r="AE131" s="36"/>
      <c r="AR131" s="187" t="s">
        <v>307</v>
      </c>
      <c r="AT131" s="187" t="s">
        <v>145</v>
      </c>
      <c r="AU131" s="187" t="s">
        <v>89</v>
      </c>
      <c r="AY131" s="18" t="s">
        <v>142</v>
      </c>
      <c r="BE131" s="188">
        <f>IF(N131="základní",J131,0)</f>
        <v>0</v>
      </c>
      <c r="BF131" s="188">
        <f>IF(N131="snížená",J131,0)</f>
        <v>0</v>
      </c>
      <c r="BG131" s="188">
        <f>IF(N131="zákl. přenesená",J131,0)</f>
        <v>0</v>
      </c>
      <c r="BH131" s="188">
        <f>IF(N131="sníž. přenesená",J131,0)</f>
        <v>0</v>
      </c>
      <c r="BI131" s="188">
        <f>IF(N131="nulová",J131,0)</f>
        <v>0</v>
      </c>
      <c r="BJ131" s="18" t="s">
        <v>21</v>
      </c>
      <c r="BK131" s="188">
        <f>ROUND(I131*H131,2)</f>
        <v>0</v>
      </c>
      <c r="BL131" s="18" t="s">
        <v>307</v>
      </c>
      <c r="BM131" s="187" t="s">
        <v>1628</v>
      </c>
    </row>
    <row r="132" spans="1:65" s="2" customFormat="1" ht="14.45" customHeight="1">
      <c r="A132" s="36"/>
      <c r="B132" s="37"/>
      <c r="C132" s="176" t="s">
        <v>318</v>
      </c>
      <c r="D132" s="176" t="s">
        <v>145</v>
      </c>
      <c r="E132" s="177" t="s">
        <v>1629</v>
      </c>
      <c r="F132" s="178" t="s">
        <v>1630</v>
      </c>
      <c r="G132" s="179" t="s">
        <v>177</v>
      </c>
      <c r="H132" s="180">
        <v>2</v>
      </c>
      <c r="I132" s="181"/>
      <c r="J132" s="182">
        <f>ROUND(I132*H132,2)</f>
        <v>0</v>
      </c>
      <c r="K132" s="178" t="s">
        <v>149</v>
      </c>
      <c r="L132" s="41"/>
      <c r="M132" s="183" t="s">
        <v>35</v>
      </c>
      <c r="N132" s="184" t="s">
        <v>51</v>
      </c>
      <c r="O132" s="66"/>
      <c r="P132" s="185">
        <f>O132*H132</f>
        <v>0</v>
      </c>
      <c r="Q132" s="185">
        <v>2.4029999999999999E-2</v>
      </c>
      <c r="R132" s="185">
        <f>Q132*H132</f>
        <v>4.8059999999999999E-2</v>
      </c>
      <c r="S132" s="185">
        <v>0</v>
      </c>
      <c r="T132" s="186">
        <f>S132*H132</f>
        <v>0</v>
      </c>
      <c r="U132" s="36"/>
      <c r="V132" s="36"/>
      <c r="W132" s="36"/>
      <c r="X132" s="36"/>
      <c r="Y132" s="36"/>
      <c r="Z132" s="36"/>
      <c r="AA132" s="36"/>
      <c r="AB132" s="36"/>
      <c r="AC132" s="36"/>
      <c r="AD132" s="36"/>
      <c r="AE132" s="36"/>
      <c r="AR132" s="187" t="s">
        <v>307</v>
      </c>
      <c r="AT132" s="187" t="s">
        <v>145</v>
      </c>
      <c r="AU132" s="187" t="s">
        <v>89</v>
      </c>
      <c r="AY132" s="18" t="s">
        <v>142</v>
      </c>
      <c r="BE132" s="188">
        <f>IF(N132="základní",J132,0)</f>
        <v>0</v>
      </c>
      <c r="BF132" s="188">
        <f>IF(N132="snížená",J132,0)</f>
        <v>0</v>
      </c>
      <c r="BG132" s="188">
        <f>IF(N132="zákl. přenesená",J132,0)</f>
        <v>0</v>
      </c>
      <c r="BH132" s="188">
        <f>IF(N132="sníž. přenesená",J132,0)</f>
        <v>0</v>
      </c>
      <c r="BI132" s="188">
        <f>IF(N132="nulová",J132,0)</f>
        <v>0</v>
      </c>
      <c r="BJ132" s="18" t="s">
        <v>21</v>
      </c>
      <c r="BK132" s="188">
        <f>ROUND(I132*H132,2)</f>
        <v>0</v>
      </c>
      <c r="BL132" s="18" t="s">
        <v>307</v>
      </c>
      <c r="BM132" s="187" t="s">
        <v>1631</v>
      </c>
    </row>
    <row r="133" spans="1:65" s="2" customFormat="1" ht="14.45" customHeight="1">
      <c r="A133" s="36"/>
      <c r="B133" s="37"/>
      <c r="C133" s="176" t="s">
        <v>322</v>
      </c>
      <c r="D133" s="176" t="s">
        <v>145</v>
      </c>
      <c r="E133" s="177" t="s">
        <v>1632</v>
      </c>
      <c r="F133" s="178" t="s">
        <v>1633</v>
      </c>
      <c r="G133" s="179" t="s">
        <v>177</v>
      </c>
      <c r="H133" s="180">
        <v>1</v>
      </c>
      <c r="I133" s="181"/>
      <c r="J133" s="182">
        <f>ROUND(I133*H133,2)</f>
        <v>0</v>
      </c>
      <c r="K133" s="178" t="s">
        <v>149</v>
      </c>
      <c r="L133" s="41"/>
      <c r="M133" s="183" t="s">
        <v>35</v>
      </c>
      <c r="N133" s="184" t="s">
        <v>51</v>
      </c>
      <c r="O133" s="66"/>
      <c r="P133" s="185">
        <f>O133*H133</f>
        <v>0</v>
      </c>
      <c r="Q133" s="185">
        <v>2.48E-3</v>
      </c>
      <c r="R133" s="185">
        <f>Q133*H133</f>
        <v>2.48E-3</v>
      </c>
      <c r="S133" s="185">
        <v>0</v>
      </c>
      <c r="T133" s="186">
        <f>S133*H133</f>
        <v>0</v>
      </c>
      <c r="U133" s="36"/>
      <c r="V133" s="36"/>
      <c r="W133" s="36"/>
      <c r="X133" s="36"/>
      <c r="Y133" s="36"/>
      <c r="Z133" s="36"/>
      <c r="AA133" s="36"/>
      <c r="AB133" s="36"/>
      <c r="AC133" s="36"/>
      <c r="AD133" s="36"/>
      <c r="AE133" s="36"/>
      <c r="AR133" s="187" t="s">
        <v>307</v>
      </c>
      <c r="AT133" s="187" t="s">
        <v>145</v>
      </c>
      <c r="AU133" s="187" t="s">
        <v>89</v>
      </c>
      <c r="AY133" s="18" t="s">
        <v>142</v>
      </c>
      <c r="BE133" s="188">
        <f>IF(N133="základní",J133,0)</f>
        <v>0</v>
      </c>
      <c r="BF133" s="188">
        <f>IF(N133="snížená",J133,0)</f>
        <v>0</v>
      </c>
      <c r="BG133" s="188">
        <f>IF(N133="zákl. přenesená",J133,0)</f>
        <v>0</v>
      </c>
      <c r="BH133" s="188">
        <f>IF(N133="sníž. přenesená",J133,0)</f>
        <v>0</v>
      </c>
      <c r="BI133" s="188">
        <f>IF(N133="nulová",J133,0)</f>
        <v>0</v>
      </c>
      <c r="BJ133" s="18" t="s">
        <v>21</v>
      </c>
      <c r="BK133" s="188">
        <f>ROUND(I133*H133,2)</f>
        <v>0</v>
      </c>
      <c r="BL133" s="18" t="s">
        <v>307</v>
      </c>
      <c r="BM133" s="187" t="s">
        <v>1634</v>
      </c>
    </row>
    <row r="134" spans="1:65" s="2" customFormat="1" ht="14.45" customHeight="1">
      <c r="A134" s="36"/>
      <c r="B134" s="37"/>
      <c r="C134" s="176" t="s">
        <v>326</v>
      </c>
      <c r="D134" s="176" t="s">
        <v>145</v>
      </c>
      <c r="E134" s="177" t="s">
        <v>1635</v>
      </c>
      <c r="F134" s="178" t="s">
        <v>1636</v>
      </c>
      <c r="G134" s="179" t="s">
        <v>294</v>
      </c>
      <c r="H134" s="180">
        <v>10</v>
      </c>
      <c r="I134" s="181"/>
      <c r="J134" s="182">
        <f>ROUND(I134*H134,2)</f>
        <v>0</v>
      </c>
      <c r="K134" s="178" t="s">
        <v>149</v>
      </c>
      <c r="L134" s="41"/>
      <c r="M134" s="183" t="s">
        <v>35</v>
      </c>
      <c r="N134" s="184" t="s">
        <v>51</v>
      </c>
      <c r="O134" s="66"/>
      <c r="P134" s="185">
        <f>O134*H134</f>
        <v>0</v>
      </c>
      <c r="Q134" s="185">
        <v>0</v>
      </c>
      <c r="R134" s="185">
        <f>Q134*H134</f>
        <v>0</v>
      </c>
      <c r="S134" s="185">
        <v>2.0999999999999999E-3</v>
      </c>
      <c r="T134" s="186">
        <f>S134*H134</f>
        <v>2.0999999999999998E-2</v>
      </c>
      <c r="U134" s="36"/>
      <c r="V134" s="36"/>
      <c r="W134" s="36"/>
      <c r="X134" s="36"/>
      <c r="Y134" s="36"/>
      <c r="Z134" s="36"/>
      <c r="AA134" s="36"/>
      <c r="AB134" s="36"/>
      <c r="AC134" s="36"/>
      <c r="AD134" s="36"/>
      <c r="AE134" s="36"/>
      <c r="AR134" s="187" t="s">
        <v>307</v>
      </c>
      <c r="AT134" s="187" t="s">
        <v>145</v>
      </c>
      <c r="AU134" s="187" t="s">
        <v>89</v>
      </c>
      <c r="AY134" s="18" t="s">
        <v>142</v>
      </c>
      <c r="BE134" s="188">
        <f>IF(N134="základní",J134,0)</f>
        <v>0</v>
      </c>
      <c r="BF134" s="188">
        <f>IF(N134="snížená",J134,0)</f>
        <v>0</v>
      </c>
      <c r="BG134" s="188">
        <f>IF(N134="zákl. přenesená",J134,0)</f>
        <v>0</v>
      </c>
      <c r="BH134" s="188">
        <f>IF(N134="sníž. přenesená",J134,0)</f>
        <v>0</v>
      </c>
      <c r="BI134" s="188">
        <f>IF(N134="nulová",J134,0)</f>
        <v>0</v>
      </c>
      <c r="BJ134" s="18" t="s">
        <v>21</v>
      </c>
      <c r="BK134" s="188">
        <f>ROUND(I134*H134,2)</f>
        <v>0</v>
      </c>
      <c r="BL134" s="18" t="s">
        <v>307</v>
      </c>
      <c r="BM134" s="187" t="s">
        <v>1637</v>
      </c>
    </row>
    <row r="135" spans="1:65" s="2" customFormat="1" ht="29.25">
      <c r="A135" s="36"/>
      <c r="B135" s="37"/>
      <c r="C135" s="38"/>
      <c r="D135" s="196" t="s">
        <v>238</v>
      </c>
      <c r="E135" s="38"/>
      <c r="F135" s="217" t="s">
        <v>1638</v>
      </c>
      <c r="G135" s="38"/>
      <c r="H135" s="38"/>
      <c r="I135" s="218"/>
      <c r="J135" s="38"/>
      <c r="K135" s="38"/>
      <c r="L135" s="41"/>
      <c r="M135" s="219"/>
      <c r="N135" s="220"/>
      <c r="O135" s="66"/>
      <c r="P135" s="66"/>
      <c r="Q135" s="66"/>
      <c r="R135" s="66"/>
      <c r="S135" s="66"/>
      <c r="T135" s="67"/>
      <c r="U135" s="36"/>
      <c r="V135" s="36"/>
      <c r="W135" s="36"/>
      <c r="X135" s="36"/>
      <c r="Y135" s="36"/>
      <c r="Z135" s="36"/>
      <c r="AA135" s="36"/>
      <c r="AB135" s="36"/>
      <c r="AC135" s="36"/>
      <c r="AD135" s="36"/>
      <c r="AE135" s="36"/>
      <c r="AT135" s="18" t="s">
        <v>238</v>
      </c>
      <c r="AU135" s="18" t="s">
        <v>89</v>
      </c>
    </row>
    <row r="136" spans="1:65" s="2" customFormat="1" ht="14.45" customHeight="1">
      <c r="A136" s="36"/>
      <c r="B136" s="37"/>
      <c r="C136" s="176" t="s">
        <v>7</v>
      </c>
      <c r="D136" s="176" t="s">
        <v>145</v>
      </c>
      <c r="E136" s="177" t="s">
        <v>1639</v>
      </c>
      <c r="F136" s="178" t="s">
        <v>1640</v>
      </c>
      <c r="G136" s="179" t="s">
        <v>294</v>
      </c>
      <c r="H136" s="180">
        <v>40</v>
      </c>
      <c r="I136" s="181"/>
      <c r="J136" s="182">
        <f>ROUND(I136*H136,2)</f>
        <v>0</v>
      </c>
      <c r="K136" s="178" t="s">
        <v>149</v>
      </c>
      <c r="L136" s="41"/>
      <c r="M136" s="183" t="s">
        <v>35</v>
      </c>
      <c r="N136" s="184" t="s">
        <v>51</v>
      </c>
      <c r="O136" s="66"/>
      <c r="P136" s="185">
        <f>O136*H136</f>
        <v>0</v>
      </c>
      <c r="Q136" s="185">
        <v>0</v>
      </c>
      <c r="R136" s="185">
        <f>Q136*H136</f>
        <v>0</v>
      </c>
      <c r="S136" s="185">
        <v>1.98E-3</v>
      </c>
      <c r="T136" s="186">
        <f>S136*H136</f>
        <v>7.9199999999999993E-2</v>
      </c>
      <c r="U136" s="36"/>
      <c r="V136" s="36"/>
      <c r="W136" s="36"/>
      <c r="X136" s="36"/>
      <c r="Y136" s="36"/>
      <c r="Z136" s="36"/>
      <c r="AA136" s="36"/>
      <c r="AB136" s="36"/>
      <c r="AC136" s="36"/>
      <c r="AD136" s="36"/>
      <c r="AE136" s="36"/>
      <c r="AR136" s="187" t="s">
        <v>307</v>
      </c>
      <c r="AT136" s="187" t="s">
        <v>145</v>
      </c>
      <c r="AU136" s="187" t="s">
        <v>89</v>
      </c>
      <c r="AY136" s="18" t="s">
        <v>142</v>
      </c>
      <c r="BE136" s="188">
        <f>IF(N136="základní",J136,0)</f>
        <v>0</v>
      </c>
      <c r="BF136" s="188">
        <f>IF(N136="snížená",J136,0)</f>
        <v>0</v>
      </c>
      <c r="BG136" s="188">
        <f>IF(N136="zákl. přenesená",J136,0)</f>
        <v>0</v>
      </c>
      <c r="BH136" s="188">
        <f>IF(N136="sníž. přenesená",J136,0)</f>
        <v>0</v>
      </c>
      <c r="BI136" s="188">
        <f>IF(N136="nulová",J136,0)</f>
        <v>0</v>
      </c>
      <c r="BJ136" s="18" t="s">
        <v>21</v>
      </c>
      <c r="BK136" s="188">
        <f>ROUND(I136*H136,2)</f>
        <v>0</v>
      </c>
      <c r="BL136" s="18" t="s">
        <v>307</v>
      </c>
      <c r="BM136" s="187" t="s">
        <v>1641</v>
      </c>
    </row>
    <row r="137" spans="1:65" s="2" customFormat="1" ht="29.25">
      <c r="A137" s="36"/>
      <c r="B137" s="37"/>
      <c r="C137" s="38"/>
      <c r="D137" s="196" t="s">
        <v>238</v>
      </c>
      <c r="E137" s="38"/>
      <c r="F137" s="217" t="s">
        <v>1638</v>
      </c>
      <c r="G137" s="38"/>
      <c r="H137" s="38"/>
      <c r="I137" s="218"/>
      <c r="J137" s="38"/>
      <c r="K137" s="38"/>
      <c r="L137" s="41"/>
      <c r="M137" s="219"/>
      <c r="N137" s="220"/>
      <c r="O137" s="66"/>
      <c r="P137" s="66"/>
      <c r="Q137" s="66"/>
      <c r="R137" s="66"/>
      <c r="S137" s="66"/>
      <c r="T137" s="67"/>
      <c r="U137" s="36"/>
      <c r="V137" s="36"/>
      <c r="W137" s="36"/>
      <c r="X137" s="36"/>
      <c r="Y137" s="36"/>
      <c r="Z137" s="36"/>
      <c r="AA137" s="36"/>
      <c r="AB137" s="36"/>
      <c r="AC137" s="36"/>
      <c r="AD137" s="36"/>
      <c r="AE137" s="36"/>
      <c r="AT137" s="18" t="s">
        <v>238</v>
      </c>
      <c r="AU137" s="18" t="s">
        <v>89</v>
      </c>
    </row>
    <row r="138" spans="1:65" s="2" customFormat="1" ht="14.45" customHeight="1">
      <c r="A138" s="36"/>
      <c r="B138" s="37"/>
      <c r="C138" s="176" t="s">
        <v>335</v>
      </c>
      <c r="D138" s="176" t="s">
        <v>145</v>
      </c>
      <c r="E138" s="177" t="s">
        <v>1642</v>
      </c>
      <c r="F138" s="178" t="s">
        <v>1643</v>
      </c>
      <c r="G138" s="179" t="s">
        <v>177</v>
      </c>
      <c r="H138" s="180">
        <v>1</v>
      </c>
      <c r="I138" s="181"/>
      <c r="J138" s="182">
        <f>ROUND(I138*H138,2)</f>
        <v>0</v>
      </c>
      <c r="K138" s="178" t="s">
        <v>149</v>
      </c>
      <c r="L138" s="41"/>
      <c r="M138" s="183" t="s">
        <v>35</v>
      </c>
      <c r="N138" s="184" t="s">
        <v>51</v>
      </c>
      <c r="O138" s="66"/>
      <c r="P138" s="185">
        <f>O138*H138</f>
        <v>0</v>
      </c>
      <c r="Q138" s="185">
        <v>1.2899999999999999E-3</v>
      </c>
      <c r="R138" s="185">
        <f>Q138*H138</f>
        <v>1.2899999999999999E-3</v>
      </c>
      <c r="S138" s="185">
        <v>0</v>
      </c>
      <c r="T138" s="186">
        <f>S138*H138</f>
        <v>0</v>
      </c>
      <c r="U138" s="36"/>
      <c r="V138" s="36"/>
      <c r="W138" s="36"/>
      <c r="X138" s="36"/>
      <c r="Y138" s="36"/>
      <c r="Z138" s="36"/>
      <c r="AA138" s="36"/>
      <c r="AB138" s="36"/>
      <c r="AC138" s="36"/>
      <c r="AD138" s="36"/>
      <c r="AE138" s="36"/>
      <c r="AR138" s="187" t="s">
        <v>307</v>
      </c>
      <c r="AT138" s="187" t="s">
        <v>145</v>
      </c>
      <c r="AU138" s="187" t="s">
        <v>89</v>
      </c>
      <c r="AY138" s="18" t="s">
        <v>142</v>
      </c>
      <c r="BE138" s="188">
        <f>IF(N138="základní",J138,0)</f>
        <v>0</v>
      </c>
      <c r="BF138" s="188">
        <f>IF(N138="snížená",J138,0)</f>
        <v>0</v>
      </c>
      <c r="BG138" s="188">
        <f>IF(N138="zákl. přenesená",J138,0)</f>
        <v>0</v>
      </c>
      <c r="BH138" s="188">
        <f>IF(N138="sníž. přenesená",J138,0)</f>
        <v>0</v>
      </c>
      <c r="BI138" s="188">
        <f>IF(N138="nulová",J138,0)</f>
        <v>0</v>
      </c>
      <c r="BJ138" s="18" t="s">
        <v>21</v>
      </c>
      <c r="BK138" s="188">
        <f>ROUND(I138*H138,2)</f>
        <v>0</v>
      </c>
      <c r="BL138" s="18" t="s">
        <v>307</v>
      </c>
      <c r="BM138" s="187" t="s">
        <v>1644</v>
      </c>
    </row>
    <row r="139" spans="1:65" s="2" customFormat="1" ht="14.45" customHeight="1">
      <c r="A139" s="36"/>
      <c r="B139" s="37"/>
      <c r="C139" s="176" t="s">
        <v>341</v>
      </c>
      <c r="D139" s="176" t="s">
        <v>145</v>
      </c>
      <c r="E139" s="177" t="s">
        <v>1645</v>
      </c>
      <c r="F139" s="178" t="s">
        <v>1646</v>
      </c>
      <c r="G139" s="179" t="s">
        <v>177</v>
      </c>
      <c r="H139" s="180">
        <v>1</v>
      </c>
      <c r="I139" s="181"/>
      <c r="J139" s="182">
        <f>ROUND(I139*H139,2)</f>
        <v>0</v>
      </c>
      <c r="K139" s="178" t="s">
        <v>149</v>
      </c>
      <c r="L139" s="41"/>
      <c r="M139" s="183" t="s">
        <v>35</v>
      </c>
      <c r="N139" s="184" t="s">
        <v>51</v>
      </c>
      <c r="O139" s="66"/>
      <c r="P139" s="185">
        <f>O139*H139</f>
        <v>0</v>
      </c>
      <c r="Q139" s="185">
        <v>2.0300000000000001E-3</v>
      </c>
      <c r="R139" s="185">
        <f>Q139*H139</f>
        <v>2.0300000000000001E-3</v>
      </c>
      <c r="S139" s="185">
        <v>0</v>
      </c>
      <c r="T139" s="186">
        <f>S139*H139</f>
        <v>0</v>
      </c>
      <c r="U139" s="36"/>
      <c r="V139" s="36"/>
      <c r="W139" s="36"/>
      <c r="X139" s="36"/>
      <c r="Y139" s="36"/>
      <c r="Z139" s="36"/>
      <c r="AA139" s="36"/>
      <c r="AB139" s="36"/>
      <c r="AC139" s="36"/>
      <c r="AD139" s="36"/>
      <c r="AE139" s="36"/>
      <c r="AR139" s="187" t="s">
        <v>307</v>
      </c>
      <c r="AT139" s="187" t="s">
        <v>145</v>
      </c>
      <c r="AU139" s="187" t="s">
        <v>89</v>
      </c>
      <c r="AY139" s="18" t="s">
        <v>142</v>
      </c>
      <c r="BE139" s="188">
        <f>IF(N139="základní",J139,0)</f>
        <v>0</v>
      </c>
      <c r="BF139" s="188">
        <f>IF(N139="snížená",J139,0)</f>
        <v>0</v>
      </c>
      <c r="BG139" s="188">
        <f>IF(N139="zákl. přenesená",J139,0)</f>
        <v>0</v>
      </c>
      <c r="BH139" s="188">
        <f>IF(N139="sníž. přenesená",J139,0)</f>
        <v>0</v>
      </c>
      <c r="BI139" s="188">
        <f>IF(N139="nulová",J139,0)</f>
        <v>0</v>
      </c>
      <c r="BJ139" s="18" t="s">
        <v>21</v>
      </c>
      <c r="BK139" s="188">
        <f>ROUND(I139*H139,2)</f>
        <v>0</v>
      </c>
      <c r="BL139" s="18" t="s">
        <v>307</v>
      </c>
      <c r="BM139" s="187" t="s">
        <v>1647</v>
      </c>
    </row>
    <row r="140" spans="1:65" s="2" customFormat="1" ht="14.45" customHeight="1">
      <c r="A140" s="36"/>
      <c r="B140" s="37"/>
      <c r="C140" s="176" t="s">
        <v>346</v>
      </c>
      <c r="D140" s="176" t="s">
        <v>145</v>
      </c>
      <c r="E140" s="177" t="s">
        <v>1648</v>
      </c>
      <c r="F140" s="178" t="s">
        <v>1649</v>
      </c>
      <c r="G140" s="179" t="s">
        <v>294</v>
      </c>
      <c r="H140" s="180">
        <v>4</v>
      </c>
      <c r="I140" s="181"/>
      <c r="J140" s="182">
        <f>ROUND(I140*H140,2)</f>
        <v>0</v>
      </c>
      <c r="K140" s="178" t="s">
        <v>149</v>
      </c>
      <c r="L140" s="41"/>
      <c r="M140" s="183" t="s">
        <v>35</v>
      </c>
      <c r="N140" s="184" t="s">
        <v>51</v>
      </c>
      <c r="O140" s="66"/>
      <c r="P140" s="185">
        <f>O140*H140</f>
        <v>0</v>
      </c>
      <c r="Q140" s="185">
        <v>1.42E-3</v>
      </c>
      <c r="R140" s="185">
        <f>Q140*H140</f>
        <v>5.6800000000000002E-3</v>
      </c>
      <c r="S140" s="185">
        <v>0</v>
      </c>
      <c r="T140" s="186">
        <f>S140*H140</f>
        <v>0</v>
      </c>
      <c r="U140" s="36"/>
      <c r="V140" s="36"/>
      <c r="W140" s="36"/>
      <c r="X140" s="36"/>
      <c r="Y140" s="36"/>
      <c r="Z140" s="36"/>
      <c r="AA140" s="36"/>
      <c r="AB140" s="36"/>
      <c r="AC140" s="36"/>
      <c r="AD140" s="36"/>
      <c r="AE140" s="36"/>
      <c r="AR140" s="187" t="s">
        <v>307</v>
      </c>
      <c r="AT140" s="187" t="s">
        <v>145</v>
      </c>
      <c r="AU140" s="187" t="s">
        <v>89</v>
      </c>
      <c r="AY140" s="18" t="s">
        <v>142</v>
      </c>
      <c r="BE140" s="188">
        <f>IF(N140="základní",J140,0)</f>
        <v>0</v>
      </c>
      <c r="BF140" s="188">
        <f>IF(N140="snížená",J140,0)</f>
        <v>0</v>
      </c>
      <c r="BG140" s="188">
        <f>IF(N140="zákl. přenesená",J140,0)</f>
        <v>0</v>
      </c>
      <c r="BH140" s="188">
        <f>IF(N140="sníž. přenesená",J140,0)</f>
        <v>0</v>
      </c>
      <c r="BI140" s="188">
        <f>IF(N140="nulová",J140,0)</f>
        <v>0</v>
      </c>
      <c r="BJ140" s="18" t="s">
        <v>21</v>
      </c>
      <c r="BK140" s="188">
        <f>ROUND(I140*H140,2)</f>
        <v>0</v>
      </c>
      <c r="BL140" s="18" t="s">
        <v>307</v>
      </c>
      <c r="BM140" s="187" t="s">
        <v>1650</v>
      </c>
    </row>
    <row r="141" spans="1:65" s="2" customFormat="1" ht="29.25">
      <c r="A141" s="36"/>
      <c r="B141" s="37"/>
      <c r="C141" s="38"/>
      <c r="D141" s="196" t="s">
        <v>238</v>
      </c>
      <c r="E141" s="38"/>
      <c r="F141" s="217" t="s">
        <v>1651</v>
      </c>
      <c r="G141" s="38"/>
      <c r="H141" s="38"/>
      <c r="I141" s="218"/>
      <c r="J141" s="38"/>
      <c r="K141" s="38"/>
      <c r="L141" s="41"/>
      <c r="M141" s="219"/>
      <c r="N141" s="220"/>
      <c r="O141" s="66"/>
      <c r="P141" s="66"/>
      <c r="Q141" s="66"/>
      <c r="R141" s="66"/>
      <c r="S141" s="66"/>
      <c r="T141" s="67"/>
      <c r="U141" s="36"/>
      <c r="V141" s="36"/>
      <c r="W141" s="36"/>
      <c r="X141" s="36"/>
      <c r="Y141" s="36"/>
      <c r="Z141" s="36"/>
      <c r="AA141" s="36"/>
      <c r="AB141" s="36"/>
      <c r="AC141" s="36"/>
      <c r="AD141" s="36"/>
      <c r="AE141" s="36"/>
      <c r="AT141" s="18" t="s">
        <v>238</v>
      </c>
      <c r="AU141" s="18" t="s">
        <v>89</v>
      </c>
    </row>
    <row r="142" spans="1:65" s="2" customFormat="1" ht="14.45" customHeight="1">
      <c r="A142" s="36"/>
      <c r="B142" s="37"/>
      <c r="C142" s="176" t="s">
        <v>351</v>
      </c>
      <c r="D142" s="176" t="s">
        <v>145</v>
      </c>
      <c r="E142" s="177" t="s">
        <v>1652</v>
      </c>
      <c r="F142" s="178" t="s">
        <v>1653</v>
      </c>
      <c r="G142" s="179" t="s">
        <v>294</v>
      </c>
      <c r="H142" s="180">
        <v>5</v>
      </c>
      <c r="I142" s="181"/>
      <c r="J142" s="182">
        <f>ROUND(I142*H142,2)</f>
        <v>0</v>
      </c>
      <c r="K142" s="178" t="s">
        <v>149</v>
      </c>
      <c r="L142" s="41"/>
      <c r="M142" s="183" t="s">
        <v>35</v>
      </c>
      <c r="N142" s="184" t="s">
        <v>51</v>
      </c>
      <c r="O142" s="66"/>
      <c r="P142" s="185">
        <f>O142*H142</f>
        <v>0</v>
      </c>
      <c r="Q142" s="185">
        <v>7.4400000000000004E-3</v>
      </c>
      <c r="R142" s="185">
        <f>Q142*H142</f>
        <v>3.7200000000000004E-2</v>
      </c>
      <c r="S142" s="185">
        <v>0</v>
      </c>
      <c r="T142" s="186">
        <f>S142*H142</f>
        <v>0</v>
      </c>
      <c r="U142" s="36"/>
      <c r="V142" s="36"/>
      <c r="W142" s="36"/>
      <c r="X142" s="36"/>
      <c r="Y142" s="36"/>
      <c r="Z142" s="36"/>
      <c r="AA142" s="36"/>
      <c r="AB142" s="36"/>
      <c r="AC142" s="36"/>
      <c r="AD142" s="36"/>
      <c r="AE142" s="36"/>
      <c r="AR142" s="187" t="s">
        <v>307</v>
      </c>
      <c r="AT142" s="187" t="s">
        <v>145</v>
      </c>
      <c r="AU142" s="187" t="s">
        <v>89</v>
      </c>
      <c r="AY142" s="18" t="s">
        <v>142</v>
      </c>
      <c r="BE142" s="188">
        <f>IF(N142="základní",J142,0)</f>
        <v>0</v>
      </c>
      <c r="BF142" s="188">
        <f>IF(N142="snížená",J142,0)</f>
        <v>0</v>
      </c>
      <c r="BG142" s="188">
        <f>IF(N142="zákl. přenesená",J142,0)</f>
        <v>0</v>
      </c>
      <c r="BH142" s="188">
        <f>IF(N142="sníž. přenesená",J142,0)</f>
        <v>0</v>
      </c>
      <c r="BI142" s="188">
        <f>IF(N142="nulová",J142,0)</f>
        <v>0</v>
      </c>
      <c r="BJ142" s="18" t="s">
        <v>21</v>
      </c>
      <c r="BK142" s="188">
        <f>ROUND(I142*H142,2)</f>
        <v>0</v>
      </c>
      <c r="BL142" s="18" t="s">
        <v>307</v>
      </c>
      <c r="BM142" s="187" t="s">
        <v>1654</v>
      </c>
    </row>
    <row r="143" spans="1:65" s="2" customFormat="1" ht="29.25">
      <c r="A143" s="36"/>
      <c r="B143" s="37"/>
      <c r="C143" s="38"/>
      <c r="D143" s="196" t="s">
        <v>238</v>
      </c>
      <c r="E143" s="38"/>
      <c r="F143" s="217" t="s">
        <v>1651</v>
      </c>
      <c r="G143" s="38"/>
      <c r="H143" s="38"/>
      <c r="I143" s="218"/>
      <c r="J143" s="38"/>
      <c r="K143" s="38"/>
      <c r="L143" s="41"/>
      <c r="M143" s="219"/>
      <c r="N143" s="220"/>
      <c r="O143" s="66"/>
      <c r="P143" s="66"/>
      <c r="Q143" s="66"/>
      <c r="R143" s="66"/>
      <c r="S143" s="66"/>
      <c r="T143" s="67"/>
      <c r="U143" s="36"/>
      <c r="V143" s="36"/>
      <c r="W143" s="36"/>
      <c r="X143" s="36"/>
      <c r="Y143" s="36"/>
      <c r="Z143" s="36"/>
      <c r="AA143" s="36"/>
      <c r="AB143" s="36"/>
      <c r="AC143" s="36"/>
      <c r="AD143" s="36"/>
      <c r="AE143" s="36"/>
      <c r="AT143" s="18" t="s">
        <v>238</v>
      </c>
      <c r="AU143" s="18" t="s">
        <v>89</v>
      </c>
    </row>
    <row r="144" spans="1:65" s="2" customFormat="1" ht="14.45" customHeight="1">
      <c r="A144" s="36"/>
      <c r="B144" s="37"/>
      <c r="C144" s="176" t="s">
        <v>356</v>
      </c>
      <c r="D144" s="176" t="s">
        <v>145</v>
      </c>
      <c r="E144" s="177" t="s">
        <v>1655</v>
      </c>
      <c r="F144" s="178" t="s">
        <v>1656</v>
      </c>
      <c r="G144" s="179" t="s">
        <v>294</v>
      </c>
      <c r="H144" s="180">
        <v>10</v>
      </c>
      <c r="I144" s="181"/>
      <c r="J144" s="182">
        <f>ROUND(I144*H144,2)</f>
        <v>0</v>
      </c>
      <c r="K144" s="178" t="s">
        <v>149</v>
      </c>
      <c r="L144" s="41"/>
      <c r="M144" s="183" t="s">
        <v>35</v>
      </c>
      <c r="N144" s="184" t="s">
        <v>51</v>
      </c>
      <c r="O144" s="66"/>
      <c r="P144" s="185">
        <f>O144*H144</f>
        <v>0</v>
      </c>
      <c r="Q144" s="185">
        <v>5.9000000000000003E-4</v>
      </c>
      <c r="R144" s="185">
        <f>Q144*H144</f>
        <v>5.9000000000000007E-3</v>
      </c>
      <c r="S144" s="185">
        <v>0</v>
      </c>
      <c r="T144" s="186">
        <f>S144*H144</f>
        <v>0</v>
      </c>
      <c r="U144" s="36"/>
      <c r="V144" s="36"/>
      <c r="W144" s="36"/>
      <c r="X144" s="36"/>
      <c r="Y144" s="36"/>
      <c r="Z144" s="36"/>
      <c r="AA144" s="36"/>
      <c r="AB144" s="36"/>
      <c r="AC144" s="36"/>
      <c r="AD144" s="36"/>
      <c r="AE144" s="36"/>
      <c r="AR144" s="187" t="s">
        <v>307</v>
      </c>
      <c r="AT144" s="187" t="s">
        <v>145</v>
      </c>
      <c r="AU144" s="187" t="s">
        <v>89</v>
      </c>
      <c r="AY144" s="18" t="s">
        <v>142</v>
      </c>
      <c r="BE144" s="188">
        <f>IF(N144="základní",J144,0)</f>
        <v>0</v>
      </c>
      <c r="BF144" s="188">
        <f>IF(N144="snížená",J144,0)</f>
        <v>0</v>
      </c>
      <c r="BG144" s="188">
        <f>IF(N144="zákl. přenesená",J144,0)</f>
        <v>0</v>
      </c>
      <c r="BH144" s="188">
        <f>IF(N144="sníž. přenesená",J144,0)</f>
        <v>0</v>
      </c>
      <c r="BI144" s="188">
        <f>IF(N144="nulová",J144,0)</f>
        <v>0</v>
      </c>
      <c r="BJ144" s="18" t="s">
        <v>21</v>
      </c>
      <c r="BK144" s="188">
        <f>ROUND(I144*H144,2)</f>
        <v>0</v>
      </c>
      <c r="BL144" s="18" t="s">
        <v>307</v>
      </c>
      <c r="BM144" s="187" t="s">
        <v>1657</v>
      </c>
    </row>
    <row r="145" spans="1:65" s="2" customFormat="1" ht="39">
      <c r="A145" s="36"/>
      <c r="B145" s="37"/>
      <c r="C145" s="38"/>
      <c r="D145" s="196" t="s">
        <v>238</v>
      </c>
      <c r="E145" s="38"/>
      <c r="F145" s="217" t="s">
        <v>1658</v>
      </c>
      <c r="G145" s="38"/>
      <c r="H145" s="38"/>
      <c r="I145" s="218"/>
      <c r="J145" s="38"/>
      <c r="K145" s="38"/>
      <c r="L145" s="41"/>
      <c r="M145" s="219"/>
      <c r="N145" s="220"/>
      <c r="O145" s="66"/>
      <c r="P145" s="66"/>
      <c r="Q145" s="66"/>
      <c r="R145" s="66"/>
      <c r="S145" s="66"/>
      <c r="T145" s="67"/>
      <c r="U145" s="36"/>
      <c r="V145" s="36"/>
      <c r="W145" s="36"/>
      <c r="X145" s="36"/>
      <c r="Y145" s="36"/>
      <c r="Z145" s="36"/>
      <c r="AA145" s="36"/>
      <c r="AB145" s="36"/>
      <c r="AC145" s="36"/>
      <c r="AD145" s="36"/>
      <c r="AE145" s="36"/>
      <c r="AT145" s="18" t="s">
        <v>238</v>
      </c>
      <c r="AU145" s="18" t="s">
        <v>89</v>
      </c>
    </row>
    <row r="146" spans="1:65" s="2" customFormat="1" ht="14.45" customHeight="1">
      <c r="A146" s="36"/>
      <c r="B146" s="37"/>
      <c r="C146" s="176" t="s">
        <v>361</v>
      </c>
      <c r="D146" s="176" t="s">
        <v>145</v>
      </c>
      <c r="E146" s="177" t="s">
        <v>1659</v>
      </c>
      <c r="F146" s="178" t="s">
        <v>1660</v>
      </c>
      <c r="G146" s="179" t="s">
        <v>294</v>
      </c>
      <c r="H146" s="180">
        <v>26</v>
      </c>
      <c r="I146" s="181"/>
      <c r="J146" s="182">
        <f>ROUND(I146*H146,2)</f>
        <v>0</v>
      </c>
      <c r="K146" s="178" t="s">
        <v>149</v>
      </c>
      <c r="L146" s="41"/>
      <c r="M146" s="183" t="s">
        <v>35</v>
      </c>
      <c r="N146" s="184" t="s">
        <v>51</v>
      </c>
      <c r="O146" s="66"/>
      <c r="P146" s="185">
        <f>O146*H146</f>
        <v>0</v>
      </c>
      <c r="Q146" s="185">
        <v>2.0100000000000001E-3</v>
      </c>
      <c r="R146" s="185">
        <f>Q146*H146</f>
        <v>5.2260000000000001E-2</v>
      </c>
      <c r="S146" s="185">
        <v>0</v>
      </c>
      <c r="T146" s="186">
        <f>S146*H146</f>
        <v>0</v>
      </c>
      <c r="U146" s="36"/>
      <c r="V146" s="36"/>
      <c r="W146" s="36"/>
      <c r="X146" s="36"/>
      <c r="Y146" s="36"/>
      <c r="Z146" s="36"/>
      <c r="AA146" s="36"/>
      <c r="AB146" s="36"/>
      <c r="AC146" s="36"/>
      <c r="AD146" s="36"/>
      <c r="AE146" s="36"/>
      <c r="AR146" s="187" t="s">
        <v>307</v>
      </c>
      <c r="AT146" s="187" t="s">
        <v>145</v>
      </c>
      <c r="AU146" s="187" t="s">
        <v>89</v>
      </c>
      <c r="AY146" s="18" t="s">
        <v>142</v>
      </c>
      <c r="BE146" s="188">
        <f>IF(N146="základní",J146,0)</f>
        <v>0</v>
      </c>
      <c r="BF146" s="188">
        <f>IF(N146="snížená",J146,0)</f>
        <v>0</v>
      </c>
      <c r="BG146" s="188">
        <f>IF(N146="zákl. přenesená",J146,0)</f>
        <v>0</v>
      </c>
      <c r="BH146" s="188">
        <f>IF(N146="sníž. přenesená",J146,0)</f>
        <v>0</v>
      </c>
      <c r="BI146" s="188">
        <f>IF(N146="nulová",J146,0)</f>
        <v>0</v>
      </c>
      <c r="BJ146" s="18" t="s">
        <v>21</v>
      </c>
      <c r="BK146" s="188">
        <f>ROUND(I146*H146,2)</f>
        <v>0</v>
      </c>
      <c r="BL146" s="18" t="s">
        <v>307</v>
      </c>
      <c r="BM146" s="187" t="s">
        <v>1661</v>
      </c>
    </row>
    <row r="147" spans="1:65" s="2" customFormat="1" ht="39">
      <c r="A147" s="36"/>
      <c r="B147" s="37"/>
      <c r="C147" s="38"/>
      <c r="D147" s="196" t="s">
        <v>238</v>
      </c>
      <c r="E147" s="38"/>
      <c r="F147" s="217" t="s">
        <v>1658</v>
      </c>
      <c r="G147" s="38"/>
      <c r="H147" s="38"/>
      <c r="I147" s="218"/>
      <c r="J147" s="38"/>
      <c r="K147" s="38"/>
      <c r="L147" s="41"/>
      <c r="M147" s="219"/>
      <c r="N147" s="220"/>
      <c r="O147" s="66"/>
      <c r="P147" s="66"/>
      <c r="Q147" s="66"/>
      <c r="R147" s="66"/>
      <c r="S147" s="66"/>
      <c r="T147" s="67"/>
      <c r="U147" s="36"/>
      <c r="V147" s="36"/>
      <c r="W147" s="36"/>
      <c r="X147" s="36"/>
      <c r="Y147" s="36"/>
      <c r="Z147" s="36"/>
      <c r="AA147" s="36"/>
      <c r="AB147" s="36"/>
      <c r="AC147" s="36"/>
      <c r="AD147" s="36"/>
      <c r="AE147" s="36"/>
      <c r="AT147" s="18" t="s">
        <v>238</v>
      </c>
      <c r="AU147" s="18" t="s">
        <v>89</v>
      </c>
    </row>
    <row r="148" spans="1:65" s="2" customFormat="1" ht="14.45" customHeight="1">
      <c r="A148" s="36"/>
      <c r="B148" s="37"/>
      <c r="C148" s="176" t="s">
        <v>365</v>
      </c>
      <c r="D148" s="176" t="s">
        <v>145</v>
      </c>
      <c r="E148" s="177" t="s">
        <v>1662</v>
      </c>
      <c r="F148" s="178" t="s">
        <v>1663</v>
      </c>
      <c r="G148" s="179" t="s">
        <v>294</v>
      </c>
      <c r="H148" s="180">
        <v>8</v>
      </c>
      <c r="I148" s="181"/>
      <c r="J148" s="182">
        <f>ROUND(I148*H148,2)</f>
        <v>0</v>
      </c>
      <c r="K148" s="178" t="s">
        <v>149</v>
      </c>
      <c r="L148" s="41"/>
      <c r="M148" s="183" t="s">
        <v>35</v>
      </c>
      <c r="N148" s="184" t="s">
        <v>51</v>
      </c>
      <c r="O148" s="66"/>
      <c r="P148" s="185">
        <f>O148*H148</f>
        <v>0</v>
      </c>
      <c r="Q148" s="185">
        <v>1.4499999999999999E-3</v>
      </c>
      <c r="R148" s="185">
        <f>Q148*H148</f>
        <v>1.1599999999999999E-2</v>
      </c>
      <c r="S148" s="185">
        <v>0</v>
      </c>
      <c r="T148" s="186">
        <f>S148*H148</f>
        <v>0</v>
      </c>
      <c r="U148" s="36"/>
      <c r="V148" s="36"/>
      <c r="W148" s="36"/>
      <c r="X148" s="36"/>
      <c r="Y148" s="36"/>
      <c r="Z148" s="36"/>
      <c r="AA148" s="36"/>
      <c r="AB148" s="36"/>
      <c r="AC148" s="36"/>
      <c r="AD148" s="36"/>
      <c r="AE148" s="36"/>
      <c r="AR148" s="187" t="s">
        <v>307</v>
      </c>
      <c r="AT148" s="187" t="s">
        <v>145</v>
      </c>
      <c r="AU148" s="187" t="s">
        <v>89</v>
      </c>
      <c r="AY148" s="18" t="s">
        <v>142</v>
      </c>
      <c r="BE148" s="188">
        <f>IF(N148="základní",J148,0)</f>
        <v>0</v>
      </c>
      <c r="BF148" s="188">
        <f>IF(N148="snížená",J148,0)</f>
        <v>0</v>
      </c>
      <c r="BG148" s="188">
        <f>IF(N148="zákl. přenesená",J148,0)</f>
        <v>0</v>
      </c>
      <c r="BH148" s="188">
        <f>IF(N148="sníž. přenesená",J148,0)</f>
        <v>0</v>
      </c>
      <c r="BI148" s="188">
        <f>IF(N148="nulová",J148,0)</f>
        <v>0</v>
      </c>
      <c r="BJ148" s="18" t="s">
        <v>21</v>
      </c>
      <c r="BK148" s="188">
        <f>ROUND(I148*H148,2)</f>
        <v>0</v>
      </c>
      <c r="BL148" s="18" t="s">
        <v>307</v>
      </c>
      <c r="BM148" s="187" t="s">
        <v>1664</v>
      </c>
    </row>
    <row r="149" spans="1:65" s="2" customFormat="1" ht="39">
      <c r="A149" s="36"/>
      <c r="B149" s="37"/>
      <c r="C149" s="38"/>
      <c r="D149" s="196" t="s">
        <v>238</v>
      </c>
      <c r="E149" s="38"/>
      <c r="F149" s="217" t="s">
        <v>1658</v>
      </c>
      <c r="G149" s="38"/>
      <c r="H149" s="38"/>
      <c r="I149" s="218"/>
      <c r="J149" s="38"/>
      <c r="K149" s="38"/>
      <c r="L149" s="41"/>
      <c r="M149" s="219"/>
      <c r="N149" s="220"/>
      <c r="O149" s="66"/>
      <c r="P149" s="66"/>
      <c r="Q149" s="66"/>
      <c r="R149" s="66"/>
      <c r="S149" s="66"/>
      <c r="T149" s="67"/>
      <c r="U149" s="36"/>
      <c r="V149" s="36"/>
      <c r="W149" s="36"/>
      <c r="X149" s="36"/>
      <c r="Y149" s="36"/>
      <c r="Z149" s="36"/>
      <c r="AA149" s="36"/>
      <c r="AB149" s="36"/>
      <c r="AC149" s="36"/>
      <c r="AD149" s="36"/>
      <c r="AE149" s="36"/>
      <c r="AT149" s="18" t="s">
        <v>238</v>
      </c>
      <c r="AU149" s="18" t="s">
        <v>89</v>
      </c>
    </row>
    <row r="150" spans="1:65" s="2" customFormat="1" ht="14.45" customHeight="1">
      <c r="A150" s="36"/>
      <c r="B150" s="37"/>
      <c r="C150" s="176" t="s">
        <v>370</v>
      </c>
      <c r="D150" s="176" t="s">
        <v>145</v>
      </c>
      <c r="E150" s="177" t="s">
        <v>1665</v>
      </c>
      <c r="F150" s="178" t="s">
        <v>1666</v>
      </c>
      <c r="G150" s="179" t="s">
        <v>294</v>
      </c>
      <c r="H150" s="180">
        <v>5</v>
      </c>
      <c r="I150" s="181"/>
      <c r="J150" s="182">
        <f>ROUND(I150*H150,2)</f>
        <v>0</v>
      </c>
      <c r="K150" s="178" t="s">
        <v>149</v>
      </c>
      <c r="L150" s="41"/>
      <c r="M150" s="183" t="s">
        <v>35</v>
      </c>
      <c r="N150" s="184" t="s">
        <v>51</v>
      </c>
      <c r="O150" s="66"/>
      <c r="P150" s="185">
        <f>O150*H150</f>
        <v>0</v>
      </c>
      <c r="Q150" s="185">
        <v>1.8400000000000001E-3</v>
      </c>
      <c r="R150" s="185">
        <f>Q150*H150</f>
        <v>9.1999999999999998E-3</v>
      </c>
      <c r="S150" s="185">
        <v>0</v>
      </c>
      <c r="T150" s="186">
        <f>S150*H150</f>
        <v>0</v>
      </c>
      <c r="U150" s="36"/>
      <c r="V150" s="36"/>
      <c r="W150" s="36"/>
      <c r="X150" s="36"/>
      <c r="Y150" s="36"/>
      <c r="Z150" s="36"/>
      <c r="AA150" s="36"/>
      <c r="AB150" s="36"/>
      <c r="AC150" s="36"/>
      <c r="AD150" s="36"/>
      <c r="AE150" s="36"/>
      <c r="AR150" s="187" t="s">
        <v>307</v>
      </c>
      <c r="AT150" s="187" t="s">
        <v>145</v>
      </c>
      <c r="AU150" s="187" t="s">
        <v>89</v>
      </c>
      <c r="AY150" s="18" t="s">
        <v>142</v>
      </c>
      <c r="BE150" s="188">
        <f>IF(N150="základní",J150,0)</f>
        <v>0</v>
      </c>
      <c r="BF150" s="188">
        <f>IF(N150="snížená",J150,0)</f>
        <v>0</v>
      </c>
      <c r="BG150" s="188">
        <f>IF(N150="zákl. přenesená",J150,0)</f>
        <v>0</v>
      </c>
      <c r="BH150" s="188">
        <f>IF(N150="sníž. přenesená",J150,0)</f>
        <v>0</v>
      </c>
      <c r="BI150" s="188">
        <f>IF(N150="nulová",J150,0)</f>
        <v>0</v>
      </c>
      <c r="BJ150" s="18" t="s">
        <v>21</v>
      </c>
      <c r="BK150" s="188">
        <f>ROUND(I150*H150,2)</f>
        <v>0</v>
      </c>
      <c r="BL150" s="18" t="s">
        <v>307</v>
      </c>
      <c r="BM150" s="187" t="s">
        <v>1667</v>
      </c>
    </row>
    <row r="151" spans="1:65" s="2" customFormat="1" ht="39">
      <c r="A151" s="36"/>
      <c r="B151" s="37"/>
      <c r="C151" s="38"/>
      <c r="D151" s="196" t="s">
        <v>238</v>
      </c>
      <c r="E151" s="38"/>
      <c r="F151" s="217" t="s">
        <v>1658</v>
      </c>
      <c r="G151" s="38"/>
      <c r="H151" s="38"/>
      <c r="I151" s="218"/>
      <c r="J151" s="38"/>
      <c r="K151" s="38"/>
      <c r="L151" s="41"/>
      <c r="M151" s="219"/>
      <c r="N151" s="220"/>
      <c r="O151" s="66"/>
      <c r="P151" s="66"/>
      <c r="Q151" s="66"/>
      <c r="R151" s="66"/>
      <c r="S151" s="66"/>
      <c r="T151" s="67"/>
      <c r="U151" s="36"/>
      <c r="V151" s="36"/>
      <c r="W151" s="36"/>
      <c r="X151" s="36"/>
      <c r="Y151" s="36"/>
      <c r="Z151" s="36"/>
      <c r="AA151" s="36"/>
      <c r="AB151" s="36"/>
      <c r="AC151" s="36"/>
      <c r="AD151" s="36"/>
      <c r="AE151" s="36"/>
      <c r="AT151" s="18" t="s">
        <v>238</v>
      </c>
      <c r="AU151" s="18" t="s">
        <v>89</v>
      </c>
    </row>
    <row r="152" spans="1:65" s="2" customFormat="1" ht="14.45" customHeight="1">
      <c r="A152" s="36"/>
      <c r="B152" s="37"/>
      <c r="C152" s="176" t="s">
        <v>376</v>
      </c>
      <c r="D152" s="176" t="s">
        <v>145</v>
      </c>
      <c r="E152" s="177" t="s">
        <v>1668</v>
      </c>
      <c r="F152" s="178" t="s">
        <v>1669</v>
      </c>
      <c r="G152" s="179" t="s">
        <v>294</v>
      </c>
      <c r="H152" s="180">
        <v>6</v>
      </c>
      <c r="I152" s="181"/>
      <c r="J152" s="182">
        <f>ROUND(I152*H152,2)</f>
        <v>0</v>
      </c>
      <c r="K152" s="178" t="s">
        <v>149</v>
      </c>
      <c r="L152" s="41"/>
      <c r="M152" s="183" t="s">
        <v>35</v>
      </c>
      <c r="N152" s="184" t="s">
        <v>51</v>
      </c>
      <c r="O152" s="66"/>
      <c r="P152" s="185">
        <f>O152*H152</f>
        <v>0</v>
      </c>
      <c r="Q152" s="185">
        <v>4.0999999999999999E-4</v>
      </c>
      <c r="R152" s="185">
        <f>Q152*H152</f>
        <v>2.4599999999999999E-3</v>
      </c>
      <c r="S152" s="185">
        <v>0</v>
      </c>
      <c r="T152" s="186">
        <f>S152*H152</f>
        <v>0</v>
      </c>
      <c r="U152" s="36"/>
      <c r="V152" s="36"/>
      <c r="W152" s="36"/>
      <c r="X152" s="36"/>
      <c r="Y152" s="36"/>
      <c r="Z152" s="36"/>
      <c r="AA152" s="36"/>
      <c r="AB152" s="36"/>
      <c r="AC152" s="36"/>
      <c r="AD152" s="36"/>
      <c r="AE152" s="36"/>
      <c r="AR152" s="187" t="s">
        <v>307</v>
      </c>
      <c r="AT152" s="187" t="s">
        <v>145</v>
      </c>
      <c r="AU152" s="187" t="s">
        <v>89</v>
      </c>
      <c r="AY152" s="18" t="s">
        <v>142</v>
      </c>
      <c r="BE152" s="188">
        <f>IF(N152="základní",J152,0)</f>
        <v>0</v>
      </c>
      <c r="BF152" s="188">
        <f>IF(N152="snížená",J152,0)</f>
        <v>0</v>
      </c>
      <c r="BG152" s="188">
        <f>IF(N152="zákl. přenesená",J152,0)</f>
        <v>0</v>
      </c>
      <c r="BH152" s="188">
        <f>IF(N152="sníž. přenesená",J152,0)</f>
        <v>0</v>
      </c>
      <c r="BI152" s="188">
        <f>IF(N152="nulová",J152,0)</f>
        <v>0</v>
      </c>
      <c r="BJ152" s="18" t="s">
        <v>21</v>
      </c>
      <c r="BK152" s="188">
        <f>ROUND(I152*H152,2)</f>
        <v>0</v>
      </c>
      <c r="BL152" s="18" t="s">
        <v>307</v>
      </c>
      <c r="BM152" s="187" t="s">
        <v>1670</v>
      </c>
    </row>
    <row r="153" spans="1:65" s="2" customFormat="1" ht="39">
      <c r="A153" s="36"/>
      <c r="B153" s="37"/>
      <c r="C153" s="38"/>
      <c r="D153" s="196" t="s">
        <v>238</v>
      </c>
      <c r="E153" s="38"/>
      <c r="F153" s="217" t="s">
        <v>1658</v>
      </c>
      <c r="G153" s="38"/>
      <c r="H153" s="38"/>
      <c r="I153" s="218"/>
      <c r="J153" s="38"/>
      <c r="K153" s="38"/>
      <c r="L153" s="41"/>
      <c r="M153" s="219"/>
      <c r="N153" s="220"/>
      <c r="O153" s="66"/>
      <c r="P153" s="66"/>
      <c r="Q153" s="66"/>
      <c r="R153" s="66"/>
      <c r="S153" s="66"/>
      <c r="T153" s="67"/>
      <c r="U153" s="36"/>
      <c r="V153" s="36"/>
      <c r="W153" s="36"/>
      <c r="X153" s="36"/>
      <c r="Y153" s="36"/>
      <c r="Z153" s="36"/>
      <c r="AA153" s="36"/>
      <c r="AB153" s="36"/>
      <c r="AC153" s="36"/>
      <c r="AD153" s="36"/>
      <c r="AE153" s="36"/>
      <c r="AT153" s="18" t="s">
        <v>238</v>
      </c>
      <c r="AU153" s="18" t="s">
        <v>89</v>
      </c>
    </row>
    <row r="154" spans="1:65" s="2" customFormat="1" ht="14.45" customHeight="1">
      <c r="A154" s="36"/>
      <c r="B154" s="37"/>
      <c r="C154" s="176" t="s">
        <v>381</v>
      </c>
      <c r="D154" s="176" t="s">
        <v>145</v>
      </c>
      <c r="E154" s="177" t="s">
        <v>1671</v>
      </c>
      <c r="F154" s="178" t="s">
        <v>1672</v>
      </c>
      <c r="G154" s="179" t="s">
        <v>294</v>
      </c>
      <c r="H154" s="180">
        <v>6</v>
      </c>
      <c r="I154" s="181"/>
      <c r="J154" s="182">
        <f>ROUND(I154*H154,2)</f>
        <v>0</v>
      </c>
      <c r="K154" s="178" t="s">
        <v>149</v>
      </c>
      <c r="L154" s="41"/>
      <c r="M154" s="183" t="s">
        <v>35</v>
      </c>
      <c r="N154" s="184" t="s">
        <v>51</v>
      </c>
      <c r="O154" s="66"/>
      <c r="P154" s="185">
        <f>O154*H154</f>
        <v>0</v>
      </c>
      <c r="Q154" s="185">
        <v>4.8000000000000001E-4</v>
      </c>
      <c r="R154" s="185">
        <f>Q154*H154</f>
        <v>2.8800000000000002E-3</v>
      </c>
      <c r="S154" s="185">
        <v>0</v>
      </c>
      <c r="T154" s="186">
        <f>S154*H154</f>
        <v>0</v>
      </c>
      <c r="U154" s="36"/>
      <c r="V154" s="36"/>
      <c r="W154" s="36"/>
      <c r="X154" s="36"/>
      <c r="Y154" s="36"/>
      <c r="Z154" s="36"/>
      <c r="AA154" s="36"/>
      <c r="AB154" s="36"/>
      <c r="AC154" s="36"/>
      <c r="AD154" s="36"/>
      <c r="AE154" s="36"/>
      <c r="AR154" s="187" t="s">
        <v>307</v>
      </c>
      <c r="AT154" s="187" t="s">
        <v>145</v>
      </c>
      <c r="AU154" s="187" t="s">
        <v>89</v>
      </c>
      <c r="AY154" s="18" t="s">
        <v>142</v>
      </c>
      <c r="BE154" s="188">
        <f>IF(N154="základní",J154,0)</f>
        <v>0</v>
      </c>
      <c r="BF154" s="188">
        <f>IF(N154="snížená",J154,0)</f>
        <v>0</v>
      </c>
      <c r="BG154" s="188">
        <f>IF(N154="zákl. přenesená",J154,0)</f>
        <v>0</v>
      </c>
      <c r="BH154" s="188">
        <f>IF(N154="sníž. přenesená",J154,0)</f>
        <v>0</v>
      </c>
      <c r="BI154" s="188">
        <f>IF(N154="nulová",J154,0)</f>
        <v>0</v>
      </c>
      <c r="BJ154" s="18" t="s">
        <v>21</v>
      </c>
      <c r="BK154" s="188">
        <f>ROUND(I154*H154,2)</f>
        <v>0</v>
      </c>
      <c r="BL154" s="18" t="s">
        <v>307</v>
      </c>
      <c r="BM154" s="187" t="s">
        <v>1673</v>
      </c>
    </row>
    <row r="155" spans="1:65" s="2" customFormat="1" ht="39">
      <c r="A155" s="36"/>
      <c r="B155" s="37"/>
      <c r="C155" s="38"/>
      <c r="D155" s="196" t="s">
        <v>238</v>
      </c>
      <c r="E155" s="38"/>
      <c r="F155" s="217" t="s">
        <v>1658</v>
      </c>
      <c r="G155" s="38"/>
      <c r="H155" s="38"/>
      <c r="I155" s="218"/>
      <c r="J155" s="38"/>
      <c r="K155" s="38"/>
      <c r="L155" s="41"/>
      <c r="M155" s="219"/>
      <c r="N155" s="220"/>
      <c r="O155" s="66"/>
      <c r="P155" s="66"/>
      <c r="Q155" s="66"/>
      <c r="R155" s="66"/>
      <c r="S155" s="66"/>
      <c r="T155" s="67"/>
      <c r="U155" s="36"/>
      <c r="V155" s="36"/>
      <c r="W155" s="36"/>
      <c r="X155" s="36"/>
      <c r="Y155" s="36"/>
      <c r="Z155" s="36"/>
      <c r="AA155" s="36"/>
      <c r="AB155" s="36"/>
      <c r="AC155" s="36"/>
      <c r="AD155" s="36"/>
      <c r="AE155" s="36"/>
      <c r="AT155" s="18" t="s">
        <v>238</v>
      </c>
      <c r="AU155" s="18" t="s">
        <v>89</v>
      </c>
    </row>
    <row r="156" spans="1:65" s="2" customFormat="1" ht="14.45" customHeight="1">
      <c r="A156" s="36"/>
      <c r="B156" s="37"/>
      <c r="C156" s="176" t="s">
        <v>386</v>
      </c>
      <c r="D156" s="176" t="s">
        <v>145</v>
      </c>
      <c r="E156" s="177" t="s">
        <v>1674</v>
      </c>
      <c r="F156" s="178" t="s">
        <v>1675</v>
      </c>
      <c r="G156" s="179" t="s">
        <v>294</v>
      </c>
      <c r="H156" s="180">
        <v>5</v>
      </c>
      <c r="I156" s="181"/>
      <c r="J156" s="182">
        <f>ROUND(I156*H156,2)</f>
        <v>0</v>
      </c>
      <c r="K156" s="178" t="s">
        <v>149</v>
      </c>
      <c r="L156" s="41"/>
      <c r="M156" s="183" t="s">
        <v>35</v>
      </c>
      <c r="N156" s="184" t="s">
        <v>51</v>
      </c>
      <c r="O156" s="66"/>
      <c r="P156" s="185">
        <f>O156*H156</f>
        <v>0</v>
      </c>
      <c r="Q156" s="185">
        <v>2.2399999999999998E-3</v>
      </c>
      <c r="R156" s="185">
        <f>Q156*H156</f>
        <v>1.1199999999999998E-2</v>
      </c>
      <c r="S156" s="185">
        <v>0</v>
      </c>
      <c r="T156" s="186">
        <f>S156*H156</f>
        <v>0</v>
      </c>
      <c r="U156" s="36"/>
      <c r="V156" s="36"/>
      <c r="W156" s="36"/>
      <c r="X156" s="36"/>
      <c r="Y156" s="36"/>
      <c r="Z156" s="36"/>
      <c r="AA156" s="36"/>
      <c r="AB156" s="36"/>
      <c r="AC156" s="36"/>
      <c r="AD156" s="36"/>
      <c r="AE156" s="36"/>
      <c r="AR156" s="187" t="s">
        <v>307</v>
      </c>
      <c r="AT156" s="187" t="s">
        <v>145</v>
      </c>
      <c r="AU156" s="187" t="s">
        <v>89</v>
      </c>
      <c r="AY156" s="18" t="s">
        <v>142</v>
      </c>
      <c r="BE156" s="188">
        <f>IF(N156="základní",J156,0)</f>
        <v>0</v>
      </c>
      <c r="BF156" s="188">
        <f>IF(N156="snížená",J156,0)</f>
        <v>0</v>
      </c>
      <c r="BG156" s="188">
        <f>IF(N156="zákl. přenesená",J156,0)</f>
        <v>0</v>
      </c>
      <c r="BH156" s="188">
        <f>IF(N156="sníž. přenesená",J156,0)</f>
        <v>0</v>
      </c>
      <c r="BI156" s="188">
        <f>IF(N156="nulová",J156,0)</f>
        <v>0</v>
      </c>
      <c r="BJ156" s="18" t="s">
        <v>21</v>
      </c>
      <c r="BK156" s="188">
        <f>ROUND(I156*H156,2)</f>
        <v>0</v>
      </c>
      <c r="BL156" s="18" t="s">
        <v>307</v>
      </c>
      <c r="BM156" s="187" t="s">
        <v>1676</v>
      </c>
    </row>
    <row r="157" spans="1:65" s="2" customFormat="1" ht="39">
      <c r="A157" s="36"/>
      <c r="B157" s="37"/>
      <c r="C157" s="38"/>
      <c r="D157" s="196" t="s">
        <v>238</v>
      </c>
      <c r="E157" s="38"/>
      <c r="F157" s="217" t="s">
        <v>1658</v>
      </c>
      <c r="G157" s="38"/>
      <c r="H157" s="38"/>
      <c r="I157" s="218"/>
      <c r="J157" s="38"/>
      <c r="K157" s="38"/>
      <c r="L157" s="41"/>
      <c r="M157" s="219"/>
      <c r="N157" s="220"/>
      <c r="O157" s="66"/>
      <c r="P157" s="66"/>
      <c r="Q157" s="66"/>
      <c r="R157" s="66"/>
      <c r="S157" s="66"/>
      <c r="T157" s="67"/>
      <c r="U157" s="36"/>
      <c r="V157" s="36"/>
      <c r="W157" s="36"/>
      <c r="X157" s="36"/>
      <c r="Y157" s="36"/>
      <c r="Z157" s="36"/>
      <c r="AA157" s="36"/>
      <c r="AB157" s="36"/>
      <c r="AC157" s="36"/>
      <c r="AD157" s="36"/>
      <c r="AE157" s="36"/>
      <c r="AT157" s="18" t="s">
        <v>238</v>
      </c>
      <c r="AU157" s="18" t="s">
        <v>89</v>
      </c>
    </row>
    <row r="158" spans="1:65" s="2" customFormat="1" ht="14.45" customHeight="1">
      <c r="A158" s="36"/>
      <c r="B158" s="37"/>
      <c r="C158" s="176" t="s">
        <v>391</v>
      </c>
      <c r="D158" s="176" t="s">
        <v>145</v>
      </c>
      <c r="E158" s="177" t="s">
        <v>1677</v>
      </c>
      <c r="F158" s="178" t="s">
        <v>1678</v>
      </c>
      <c r="G158" s="179" t="s">
        <v>177</v>
      </c>
      <c r="H158" s="180">
        <v>7</v>
      </c>
      <c r="I158" s="181"/>
      <c r="J158" s="182">
        <f>ROUND(I158*H158,2)</f>
        <v>0</v>
      </c>
      <c r="K158" s="178" t="s">
        <v>149</v>
      </c>
      <c r="L158" s="41"/>
      <c r="M158" s="183" t="s">
        <v>35</v>
      </c>
      <c r="N158" s="184" t="s">
        <v>51</v>
      </c>
      <c r="O158" s="66"/>
      <c r="P158" s="185">
        <f>O158*H158</f>
        <v>0</v>
      </c>
      <c r="Q158" s="185">
        <v>0</v>
      </c>
      <c r="R158" s="185">
        <f>Q158*H158</f>
        <v>0</v>
      </c>
      <c r="S158" s="185">
        <v>0</v>
      </c>
      <c r="T158" s="186">
        <f>S158*H158</f>
        <v>0</v>
      </c>
      <c r="U158" s="36"/>
      <c r="V158" s="36"/>
      <c r="W158" s="36"/>
      <c r="X158" s="36"/>
      <c r="Y158" s="36"/>
      <c r="Z158" s="36"/>
      <c r="AA158" s="36"/>
      <c r="AB158" s="36"/>
      <c r="AC158" s="36"/>
      <c r="AD158" s="36"/>
      <c r="AE158" s="36"/>
      <c r="AR158" s="187" t="s">
        <v>307</v>
      </c>
      <c r="AT158" s="187" t="s">
        <v>145</v>
      </c>
      <c r="AU158" s="187" t="s">
        <v>89</v>
      </c>
      <c r="AY158" s="18" t="s">
        <v>142</v>
      </c>
      <c r="BE158" s="188">
        <f>IF(N158="základní",J158,0)</f>
        <v>0</v>
      </c>
      <c r="BF158" s="188">
        <f>IF(N158="snížená",J158,0)</f>
        <v>0</v>
      </c>
      <c r="BG158" s="188">
        <f>IF(N158="zákl. přenesená",J158,0)</f>
        <v>0</v>
      </c>
      <c r="BH158" s="188">
        <f>IF(N158="sníž. přenesená",J158,0)</f>
        <v>0</v>
      </c>
      <c r="BI158" s="188">
        <f>IF(N158="nulová",J158,0)</f>
        <v>0</v>
      </c>
      <c r="BJ158" s="18" t="s">
        <v>21</v>
      </c>
      <c r="BK158" s="188">
        <f>ROUND(I158*H158,2)</f>
        <v>0</v>
      </c>
      <c r="BL158" s="18" t="s">
        <v>307</v>
      </c>
      <c r="BM158" s="187" t="s">
        <v>1679</v>
      </c>
    </row>
    <row r="159" spans="1:65" s="2" customFormat="1" ht="39">
      <c r="A159" s="36"/>
      <c r="B159" s="37"/>
      <c r="C159" s="38"/>
      <c r="D159" s="196" t="s">
        <v>238</v>
      </c>
      <c r="E159" s="38"/>
      <c r="F159" s="217" t="s">
        <v>1680</v>
      </c>
      <c r="G159" s="38"/>
      <c r="H159" s="38"/>
      <c r="I159" s="218"/>
      <c r="J159" s="38"/>
      <c r="K159" s="38"/>
      <c r="L159" s="41"/>
      <c r="M159" s="219"/>
      <c r="N159" s="220"/>
      <c r="O159" s="66"/>
      <c r="P159" s="66"/>
      <c r="Q159" s="66"/>
      <c r="R159" s="66"/>
      <c r="S159" s="66"/>
      <c r="T159" s="67"/>
      <c r="U159" s="36"/>
      <c r="V159" s="36"/>
      <c r="W159" s="36"/>
      <c r="X159" s="36"/>
      <c r="Y159" s="36"/>
      <c r="Z159" s="36"/>
      <c r="AA159" s="36"/>
      <c r="AB159" s="36"/>
      <c r="AC159" s="36"/>
      <c r="AD159" s="36"/>
      <c r="AE159" s="36"/>
      <c r="AT159" s="18" t="s">
        <v>238</v>
      </c>
      <c r="AU159" s="18" t="s">
        <v>89</v>
      </c>
    </row>
    <row r="160" spans="1:65" s="2" customFormat="1" ht="14.45" customHeight="1">
      <c r="A160" s="36"/>
      <c r="B160" s="37"/>
      <c r="C160" s="176" t="s">
        <v>397</v>
      </c>
      <c r="D160" s="176" t="s">
        <v>145</v>
      </c>
      <c r="E160" s="177" t="s">
        <v>1681</v>
      </c>
      <c r="F160" s="178" t="s">
        <v>1682</v>
      </c>
      <c r="G160" s="179" t="s">
        <v>177</v>
      </c>
      <c r="H160" s="180">
        <v>6</v>
      </c>
      <c r="I160" s="181"/>
      <c r="J160" s="182">
        <f>ROUND(I160*H160,2)</f>
        <v>0</v>
      </c>
      <c r="K160" s="178" t="s">
        <v>149</v>
      </c>
      <c r="L160" s="41"/>
      <c r="M160" s="183" t="s">
        <v>35</v>
      </c>
      <c r="N160" s="184" t="s">
        <v>51</v>
      </c>
      <c r="O160" s="66"/>
      <c r="P160" s="185">
        <f>O160*H160</f>
        <v>0</v>
      </c>
      <c r="Q160" s="185">
        <v>0</v>
      </c>
      <c r="R160" s="185">
        <f>Q160*H160</f>
        <v>0</v>
      </c>
      <c r="S160" s="185">
        <v>0</v>
      </c>
      <c r="T160" s="186">
        <f>S160*H160</f>
        <v>0</v>
      </c>
      <c r="U160" s="36"/>
      <c r="V160" s="36"/>
      <c r="W160" s="36"/>
      <c r="X160" s="36"/>
      <c r="Y160" s="36"/>
      <c r="Z160" s="36"/>
      <c r="AA160" s="36"/>
      <c r="AB160" s="36"/>
      <c r="AC160" s="36"/>
      <c r="AD160" s="36"/>
      <c r="AE160" s="36"/>
      <c r="AR160" s="187" t="s">
        <v>307</v>
      </c>
      <c r="AT160" s="187" t="s">
        <v>145</v>
      </c>
      <c r="AU160" s="187" t="s">
        <v>89</v>
      </c>
      <c r="AY160" s="18" t="s">
        <v>142</v>
      </c>
      <c r="BE160" s="188">
        <f>IF(N160="základní",J160,0)</f>
        <v>0</v>
      </c>
      <c r="BF160" s="188">
        <f>IF(N160="snížená",J160,0)</f>
        <v>0</v>
      </c>
      <c r="BG160" s="188">
        <f>IF(N160="zákl. přenesená",J160,0)</f>
        <v>0</v>
      </c>
      <c r="BH160" s="188">
        <f>IF(N160="sníž. přenesená",J160,0)</f>
        <v>0</v>
      </c>
      <c r="BI160" s="188">
        <f>IF(N160="nulová",J160,0)</f>
        <v>0</v>
      </c>
      <c r="BJ160" s="18" t="s">
        <v>21</v>
      </c>
      <c r="BK160" s="188">
        <f>ROUND(I160*H160,2)</f>
        <v>0</v>
      </c>
      <c r="BL160" s="18" t="s">
        <v>307</v>
      </c>
      <c r="BM160" s="187" t="s">
        <v>1683</v>
      </c>
    </row>
    <row r="161" spans="1:65" s="2" customFormat="1" ht="39">
      <c r="A161" s="36"/>
      <c r="B161" s="37"/>
      <c r="C161" s="38"/>
      <c r="D161" s="196" t="s">
        <v>238</v>
      </c>
      <c r="E161" s="38"/>
      <c r="F161" s="217" t="s">
        <v>1680</v>
      </c>
      <c r="G161" s="38"/>
      <c r="H161" s="38"/>
      <c r="I161" s="218"/>
      <c r="J161" s="38"/>
      <c r="K161" s="38"/>
      <c r="L161" s="41"/>
      <c r="M161" s="219"/>
      <c r="N161" s="220"/>
      <c r="O161" s="66"/>
      <c r="P161" s="66"/>
      <c r="Q161" s="66"/>
      <c r="R161" s="66"/>
      <c r="S161" s="66"/>
      <c r="T161" s="67"/>
      <c r="U161" s="36"/>
      <c r="V161" s="36"/>
      <c r="W161" s="36"/>
      <c r="X161" s="36"/>
      <c r="Y161" s="36"/>
      <c r="Z161" s="36"/>
      <c r="AA161" s="36"/>
      <c r="AB161" s="36"/>
      <c r="AC161" s="36"/>
      <c r="AD161" s="36"/>
      <c r="AE161" s="36"/>
      <c r="AT161" s="18" t="s">
        <v>238</v>
      </c>
      <c r="AU161" s="18" t="s">
        <v>89</v>
      </c>
    </row>
    <row r="162" spans="1:65" s="2" customFormat="1" ht="14.45" customHeight="1">
      <c r="A162" s="36"/>
      <c r="B162" s="37"/>
      <c r="C162" s="176" t="s">
        <v>402</v>
      </c>
      <c r="D162" s="176" t="s">
        <v>145</v>
      </c>
      <c r="E162" s="177" t="s">
        <v>1684</v>
      </c>
      <c r="F162" s="178" t="s">
        <v>1685</v>
      </c>
      <c r="G162" s="179" t="s">
        <v>177</v>
      </c>
      <c r="H162" s="180">
        <v>10</v>
      </c>
      <c r="I162" s="181"/>
      <c r="J162" s="182">
        <f>ROUND(I162*H162,2)</f>
        <v>0</v>
      </c>
      <c r="K162" s="178" t="s">
        <v>149</v>
      </c>
      <c r="L162" s="41"/>
      <c r="M162" s="183" t="s">
        <v>35</v>
      </c>
      <c r="N162" s="184" t="s">
        <v>51</v>
      </c>
      <c r="O162" s="66"/>
      <c r="P162" s="185">
        <f>O162*H162</f>
        <v>0</v>
      </c>
      <c r="Q162" s="185">
        <v>0</v>
      </c>
      <c r="R162" s="185">
        <f>Q162*H162</f>
        <v>0</v>
      </c>
      <c r="S162" s="185">
        <v>0</v>
      </c>
      <c r="T162" s="186">
        <f>S162*H162</f>
        <v>0</v>
      </c>
      <c r="U162" s="36"/>
      <c r="V162" s="36"/>
      <c r="W162" s="36"/>
      <c r="X162" s="36"/>
      <c r="Y162" s="36"/>
      <c r="Z162" s="36"/>
      <c r="AA162" s="36"/>
      <c r="AB162" s="36"/>
      <c r="AC162" s="36"/>
      <c r="AD162" s="36"/>
      <c r="AE162" s="36"/>
      <c r="AR162" s="187" t="s">
        <v>307</v>
      </c>
      <c r="AT162" s="187" t="s">
        <v>145</v>
      </c>
      <c r="AU162" s="187" t="s">
        <v>89</v>
      </c>
      <c r="AY162" s="18" t="s">
        <v>142</v>
      </c>
      <c r="BE162" s="188">
        <f>IF(N162="základní",J162,0)</f>
        <v>0</v>
      </c>
      <c r="BF162" s="188">
        <f>IF(N162="snížená",J162,0)</f>
        <v>0</v>
      </c>
      <c r="BG162" s="188">
        <f>IF(N162="zákl. přenesená",J162,0)</f>
        <v>0</v>
      </c>
      <c r="BH162" s="188">
        <f>IF(N162="sníž. přenesená",J162,0)</f>
        <v>0</v>
      </c>
      <c r="BI162" s="188">
        <f>IF(N162="nulová",J162,0)</f>
        <v>0</v>
      </c>
      <c r="BJ162" s="18" t="s">
        <v>21</v>
      </c>
      <c r="BK162" s="188">
        <f>ROUND(I162*H162,2)</f>
        <v>0</v>
      </c>
      <c r="BL162" s="18" t="s">
        <v>307</v>
      </c>
      <c r="BM162" s="187" t="s">
        <v>1686</v>
      </c>
    </row>
    <row r="163" spans="1:65" s="2" customFormat="1" ht="39">
      <c r="A163" s="36"/>
      <c r="B163" s="37"/>
      <c r="C163" s="38"/>
      <c r="D163" s="196" t="s">
        <v>238</v>
      </c>
      <c r="E163" s="38"/>
      <c r="F163" s="217" t="s">
        <v>1680</v>
      </c>
      <c r="G163" s="38"/>
      <c r="H163" s="38"/>
      <c r="I163" s="218"/>
      <c r="J163" s="38"/>
      <c r="K163" s="38"/>
      <c r="L163" s="41"/>
      <c r="M163" s="219"/>
      <c r="N163" s="220"/>
      <c r="O163" s="66"/>
      <c r="P163" s="66"/>
      <c r="Q163" s="66"/>
      <c r="R163" s="66"/>
      <c r="S163" s="66"/>
      <c r="T163" s="67"/>
      <c r="U163" s="36"/>
      <c r="V163" s="36"/>
      <c r="W163" s="36"/>
      <c r="X163" s="36"/>
      <c r="Y163" s="36"/>
      <c r="Z163" s="36"/>
      <c r="AA163" s="36"/>
      <c r="AB163" s="36"/>
      <c r="AC163" s="36"/>
      <c r="AD163" s="36"/>
      <c r="AE163" s="36"/>
      <c r="AT163" s="18" t="s">
        <v>238</v>
      </c>
      <c r="AU163" s="18" t="s">
        <v>89</v>
      </c>
    </row>
    <row r="164" spans="1:65" s="2" customFormat="1" ht="14.45" customHeight="1">
      <c r="A164" s="36"/>
      <c r="B164" s="37"/>
      <c r="C164" s="176" t="s">
        <v>408</v>
      </c>
      <c r="D164" s="176" t="s">
        <v>145</v>
      </c>
      <c r="E164" s="177" t="s">
        <v>1687</v>
      </c>
      <c r="F164" s="178" t="s">
        <v>1688</v>
      </c>
      <c r="G164" s="179" t="s">
        <v>177</v>
      </c>
      <c r="H164" s="180">
        <v>1</v>
      </c>
      <c r="I164" s="181"/>
      <c r="J164" s="182">
        <f>ROUND(I164*H164,2)</f>
        <v>0</v>
      </c>
      <c r="K164" s="178" t="s">
        <v>149</v>
      </c>
      <c r="L164" s="41"/>
      <c r="M164" s="183" t="s">
        <v>35</v>
      </c>
      <c r="N164" s="184" t="s">
        <v>51</v>
      </c>
      <c r="O164" s="66"/>
      <c r="P164" s="185">
        <f>O164*H164</f>
        <v>0</v>
      </c>
      <c r="Q164" s="185">
        <v>2.9E-4</v>
      </c>
      <c r="R164" s="185">
        <f>Q164*H164</f>
        <v>2.9E-4</v>
      </c>
      <c r="S164" s="185">
        <v>0</v>
      </c>
      <c r="T164" s="186">
        <f>S164*H164</f>
        <v>0</v>
      </c>
      <c r="U164" s="36"/>
      <c r="V164" s="36"/>
      <c r="W164" s="36"/>
      <c r="X164" s="36"/>
      <c r="Y164" s="36"/>
      <c r="Z164" s="36"/>
      <c r="AA164" s="36"/>
      <c r="AB164" s="36"/>
      <c r="AC164" s="36"/>
      <c r="AD164" s="36"/>
      <c r="AE164" s="36"/>
      <c r="AR164" s="187" t="s">
        <v>307</v>
      </c>
      <c r="AT164" s="187" t="s">
        <v>145</v>
      </c>
      <c r="AU164" s="187" t="s">
        <v>89</v>
      </c>
      <c r="AY164" s="18" t="s">
        <v>142</v>
      </c>
      <c r="BE164" s="188">
        <f>IF(N164="základní",J164,0)</f>
        <v>0</v>
      </c>
      <c r="BF164" s="188">
        <f>IF(N164="snížená",J164,0)</f>
        <v>0</v>
      </c>
      <c r="BG164" s="188">
        <f>IF(N164="zákl. přenesená",J164,0)</f>
        <v>0</v>
      </c>
      <c r="BH164" s="188">
        <f>IF(N164="sníž. přenesená",J164,0)</f>
        <v>0</v>
      </c>
      <c r="BI164" s="188">
        <f>IF(N164="nulová",J164,0)</f>
        <v>0</v>
      </c>
      <c r="BJ164" s="18" t="s">
        <v>21</v>
      </c>
      <c r="BK164" s="188">
        <f>ROUND(I164*H164,2)</f>
        <v>0</v>
      </c>
      <c r="BL164" s="18" t="s">
        <v>307</v>
      </c>
      <c r="BM164" s="187" t="s">
        <v>1689</v>
      </c>
    </row>
    <row r="165" spans="1:65" s="2" customFormat="1" ht="14.45" customHeight="1">
      <c r="A165" s="36"/>
      <c r="B165" s="37"/>
      <c r="C165" s="176" t="s">
        <v>413</v>
      </c>
      <c r="D165" s="176" t="s">
        <v>145</v>
      </c>
      <c r="E165" s="177" t="s">
        <v>1690</v>
      </c>
      <c r="F165" s="178" t="s">
        <v>1691</v>
      </c>
      <c r="G165" s="179" t="s">
        <v>177</v>
      </c>
      <c r="H165" s="180">
        <v>1</v>
      </c>
      <c r="I165" s="181"/>
      <c r="J165" s="182">
        <f>ROUND(I165*H165,2)</f>
        <v>0</v>
      </c>
      <c r="K165" s="178" t="s">
        <v>149</v>
      </c>
      <c r="L165" s="41"/>
      <c r="M165" s="183" t="s">
        <v>35</v>
      </c>
      <c r="N165" s="184" t="s">
        <v>51</v>
      </c>
      <c r="O165" s="66"/>
      <c r="P165" s="185">
        <f>O165*H165</f>
        <v>0</v>
      </c>
      <c r="Q165" s="185">
        <v>1.4999999999999999E-4</v>
      </c>
      <c r="R165" s="185">
        <f>Q165*H165</f>
        <v>1.4999999999999999E-4</v>
      </c>
      <c r="S165" s="185">
        <v>0</v>
      </c>
      <c r="T165" s="186">
        <f>S165*H165</f>
        <v>0</v>
      </c>
      <c r="U165" s="36"/>
      <c r="V165" s="36"/>
      <c r="W165" s="36"/>
      <c r="X165" s="36"/>
      <c r="Y165" s="36"/>
      <c r="Z165" s="36"/>
      <c r="AA165" s="36"/>
      <c r="AB165" s="36"/>
      <c r="AC165" s="36"/>
      <c r="AD165" s="36"/>
      <c r="AE165" s="36"/>
      <c r="AR165" s="187" t="s">
        <v>307</v>
      </c>
      <c r="AT165" s="187" t="s">
        <v>145</v>
      </c>
      <c r="AU165" s="187" t="s">
        <v>89</v>
      </c>
      <c r="AY165" s="18" t="s">
        <v>142</v>
      </c>
      <c r="BE165" s="188">
        <f>IF(N165="základní",J165,0)</f>
        <v>0</v>
      </c>
      <c r="BF165" s="188">
        <f>IF(N165="snížená",J165,0)</f>
        <v>0</v>
      </c>
      <c r="BG165" s="188">
        <f>IF(N165="zákl. přenesená",J165,0)</f>
        <v>0</v>
      </c>
      <c r="BH165" s="188">
        <f>IF(N165="sníž. přenesená",J165,0)</f>
        <v>0</v>
      </c>
      <c r="BI165" s="188">
        <f>IF(N165="nulová",J165,0)</f>
        <v>0</v>
      </c>
      <c r="BJ165" s="18" t="s">
        <v>21</v>
      </c>
      <c r="BK165" s="188">
        <f>ROUND(I165*H165,2)</f>
        <v>0</v>
      </c>
      <c r="BL165" s="18" t="s">
        <v>307</v>
      </c>
      <c r="BM165" s="187" t="s">
        <v>1692</v>
      </c>
    </row>
    <row r="166" spans="1:65" s="2" customFormat="1" ht="14.45" customHeight="1">
      <c r="A166" s="36"/>
      <c r="B166" s="37"/>
      <c r="C166" s="176" t="s">
        <v>419</v>
      </c>
      <c r="D166" s="176" t="s">
        <v>145</v>
      </c>
      <c r="E166" s="177" t="s">
        <v>1693</v>
      </c>
      <c r="F166" s="178" t="s">
        <v>1694</v>
      </c>
      <c r="G166" s="179" t="s">
        <v>294</v>
      </c>
      <c r="H166" s="180">
        <v>60</v>
      </c>
      <c r="I166" s="181"/>
      <c r="J166" s="182">
        <f>ROUND(I166*H166,2)</f>
        <v>0</v>
      </c>
      <c r="K166" s="178" t="s">
        <v>149</v>
      </c>
      <c r="L166" s="41"/>
      <c r="M166" s="183" t="s">
        <v>35</v>
      </c>
      <c r="N166" s="184" t="s">
        <v>51</v>
      </c>
      <c r="O166" s="66"/>
      <c r="P166" s="185">
        <f>O166*H166</f>
        <v>0</v>
      </c>
      <c r="Q166" s="185">
        <v>0</v>
      </c>
      <c r="R166" s="185">
        <f>Q166*H166</f>
        <v>0</v>
      </c>
      <c r="S166" s="185">
        <v>0</v>
      </c>
      <c r="T166" s="186">
        <f>S166*H166</f>
        <v>0</v>
      </c>
      <c r="U166" s="36"/>
      <c r="V166" s="36"/>
      <c r="W166" s="36"/>
      <c r="X166" s="36"/>
      <c r="Y166" s="36"/>
      <c r="Z166" s="36"/>
      <c r="AA166" s="36"/>
      <c r="AB166" s="36"/>
      <c r="AC166" s="36"/>
      <c r="AD166" s="36"/>
      <c r="AE166" s="36"/>
      <c r="AR166" s="187" t="s">
        <v>307</v>
      </c>
      <c r="AT166" s="187" t="s">
        <v>145</v>
      </c>
      <c r="AU166" s="187" t="s">
        <v>89</v>
      </c>
      <c r="AY166" s="18" t="s">
        <v>142</v>
      </c>
      <c r="BE166" s="188">
        <f>IF(N166="základní",J166,0)</f>
        <v>0</v>
      </c>
      <c r="BF166" s="188">
        <f>IF(N166="snížená",J166,0)</f>
        <v>0</v>
      </c>
      <c r="BG166" s="188">
        <f>IF(N166="zákl. přenesená",J166,0)</f>
        <v>0</v>
      </c>
      <c r="BH166" s="188">
        <f>IF(N166="sníž. přenesená",J166,0)</f>
        <v>0</v>
      </c>
      <c r="BI166" s="188">
        <f>IF(N166="nulová",J166,0)</f>
        <v>0</v>
      </c>
      <c r="BJ166" s="18" t="s">
        <v>21</v>
      </c>
      <c r="BK166" s="188">
        <f>ROUND(I166*H166,2)</f>
        <v>0</v>
      </c>
      <c r="BL166" s="18" t="s">
        <v>307</v>
      </c>
      <c r="BM166" s="187" t="s">
        <v>1695</v>
      </c>
    </row>
    <row r="167" spans="1:65" s="2" customFormat="1" ht="29.25">
      <c r="A167" s="36"/>
      <c r="B167" s="37"/>
      <c r="C167" s="38"/>
      <c r="D167" s="196" t="s">
        <v>238</v>
      </c>
      <c r="E167" s="38"/>
      <c r="F167" s="217" t="s">
        <v>1696</v>
      </c>
      <c r="G167" s="38"/>
      <c r="H167" s="38"/>
      <c r="I167" s="218"/>
      <c r="J167" s="38"/>
      <c r="K167" s="38"/>
      <c r="L167" s="41"/>
      <c r="M167" s="219"/>
      <c r="N167" s="220"/>
      <c r="O167" s="66"/>
      <c r="P167" s="66"/>
      <c r="Q167" s="66"/>
      <c r="R167" s="66"/>
      <c r="S167" s="66"/>
      <c r="T167" s="67"/>
      <c r="U167" s="36"/>
      <c r="V167" s="36"/>
      <c r="W167" s="36"/>
      <c r="X167" s="36"/>
      <c r="Y167" s="36"/>
      <c r="Z167" s="36"/>
      <c r="AA167" s="36"/>
      <c r="AB167" s="36"/>
      <c r="AC167" s="36"/>
      <c r="AD167" s="36"/>
      <c r="AE167" s="36"/>
      <c r="AT167" s="18" t="s">
        <v>238</v>
      </c>
      <c r="AU167" s="18" t="s">
        <v>89</v>
      </c>
    </row>
    <row r="168" spans="1:65" s="2" customFormat="1" ht="14.45" customHeight="1">
      <c r="A168" s="36"/>
      <c r="B168" s="37"/>
      <c r="C168" s="176" t="s">
        <v>424</v>
      </c>
      <c r="D168" s="176" t="s">
        <v>145</v>
      </c>
      <c r="E168" s="177" t="s">
        <v>1697</v>
      </c>
      <c r="F168" s="178" t="s">
        <v>1698</v>
      </c>
      <c r="G168" s="179" t="s">
        <v>294</v>
      </c>
      <c r="H168" s="180">
        <v>5</v>
      </c>
      <c r="I168" s="181"/>
      <c r="J168" s="182">
        <f>ROUND(I168*H168,2)</f>
        <v>0</v>
      </c>
      <c r="K168" s="178" t="s">
        <v>149</v>
      </c>
      <c r="L168" s="41"/>
      <c r="M168" s="183" t="s">
        <v>35</v>
      </c>
      <c r="N168" s="184" t="s">
        <v>51</v>
      </c>
      <c r="O168" s="66"/>
      <c r="P168" s="185">
        <f>O168*H168</f>
        <v>0</v>
      </c>
      <c r="Q168" s="185">
        <v>0</v>
      </c>
      <c r="R168" s="185">
        <f>Q168*H168</f>
        <v>0</v>
      </c>
      <c r="S168" s="185">
        <v>0</v>
      </c>
      <c r="T168" s="186">
        <f>S168*H168</f>
        <v>0</v>
      </c>
      <c r="U168" s="36"/>
      <c r="V168" s="36"/>
      <c r="W168" s="36"/>
      <c r="X168" s="36"/>
      <c r="Y168" s="36"/>
      <c r="Z168" s="36"/>
      <c r="AA168" s="36"/>
      <c r="AB168" s="36"/>
      <c r="AC168" s="36"/>
      <c r="AD168" s="36"/>
      <c r="AE168" s="36"/>
      <c r="AR168" s="187" t="s">
        <v>307</v>
      </c>
      <c r="AT168" s="187" t="s">
        <v>145</v>
      </c>
      <c r="AU168" s="187" t="s">
        <v>89</v>
      </c>
      <c r="AY168" s="18" t="s">
        <v>142</v>
      </c>
      <c r="BE168" s="188">
        <f>IF(N168="základní",J168,0)</f>
        <v>0</v>
      </c>
      <c r="BF168" s="188">
        <f>IF(N168="snížená",J168,0)</f>
        <v>0</v>
      </c>
      <c r="BG168" s="188">
        <f>IF(N168="zákl. přenesená",J168,0)</f>
        <v>0</v>
      </c>
      <c r="BH168" s="188">
        <f>IF(N168="sníž. přenesená",J168,0)</f>
        <v>0</v>
      </c>
      <c r="BI168" s="188">
        <f>IF(N168="nulová",J168,0)</f>
        <v>0</v>
      </c>
      <c r="BJ168" s="18" t="s">
        <v>21</v>
      </c>
      <c r="BK168" s="188">
        <f>ROUND(I168*H168,2)</f>
        <v>0</v>
      </c>
      <c r="BL168" s="18" t="s">
        <v>307</v>
      </c>
      <c r="BM168" s="187" t="s">
        <v>1699</v>
      </c>
    </row>
    <row r="169" spans="1:65" s="2" customFormat="1" ht="29.25">
      <c r="A169" s="36"/>
      <c r="B169" s="37"/>
      <c r="C169" s="38"/>
      <c r="D169" s="196" t="s">
        <v>238</v>
      </c>
      <c r="E169" s="38"/>
      <c r="F169" s="217" t="s">
        <v>1696</v>
      </c>
      <c r="G169" s="38"/>
      <c r="H169" s="38"/>
      <c r="I169" s="218"/>
      <c r="J169" s="38"/>
      <c r="K169" s="38"/>
      <c r="L169" s="41"/>
      <c r="M169" s="219"/>
      <c r="N169" s="220"/>
      <c r="O169" s="66"/>
      <c r="P169" s="66"/>
      <c r="Q169" s="66"/>
      <c r="R169" s="66"/>
      <c r="S169" s="66"/>
      <c r="T169" s="67"/>
      <c r="U169" s="36"/>
      <c r="V169" s="36"/>
      <c r="W169" s="36"/>
      <c r="X169" s="36"/>
      <c r="Y169" s="36"/>
      <c r="Z169" s="36"/>
      <c r="AA169" s="36"/>
      <c r="AB169" s="36"/>
      <c r="AC169" s="36"/>
      <c r="AD169" s="36"/>
      <c r="AE169" s="36"/>
      <c r="AT169" s="18" t="s">
        <v>238</v>
      </c>
      <c r="AU169" s="18" t="s">
        <v>89</v>
      </c>
    </row>
    <row r="170" spans="1:65" s="2" customFormat="1" ht="24.2" customHeight="1">
      <c r="A170" s="36"/>
      <c r="B170" s="37"/>
      <c r="C170" s="176" t="s">
        <v>431</v>
      </c>
      <c r="D170" s="176" t="s">
        <v>145</v>
      </c>
      <c r="E170" s="177" t="s">
        <v>1700</v>
      </c>
      <c r="F170" s="178" t="s">
        <v>1701</v>
      </c>
      <c r="G170" s="179" t="s">
        <v>236</v>
      </c>
      <c r="H170" s="180">
        <v>0.1</v>
      </c>
      <c r="I170" s="181"/>
      <c r="J170" s="182">
        <f>ROUND(I170*H170,2)</f>
        <v>0</v>
      </c>
      <c r="K170" s="178" t="s">
        <v>149</v>
      </c>
      <c r="L170" s="41"/>
      <c r="M170" s="183" t="s">
        <v>35</v>
      </c>
      <c r="N170" s="184" t="s">
        <v>51</v>
      </c>
      <c r="O170" s="66"/>
      <c r="P170" s="185">
        <f>O170*H170</f>
        <v>0</v>
      </c>
      <c r="Q170" s="185">
        <v>0</v>
      </c>
      <c r="R170" s="185">
        <f>Q170*H170</f>
        <v>0</v>
      </c>
      <c r="S170" s="185">
        <v>0</v>
      </c>
      <c r="T170" s="186">
        <f>S170*H170</f>
        <v>0</v>
      </c>
      <c r="U170" s="36"/>
      <c r="V170" s="36"/>
      <c r="W170" s="36"/>
      <c r="X170" s="36"/>
      <c r="Y170" s="36"/>
      <c r="Z170" s="36"/>
      <c r="AA170" s="36"/>
      <c r="AB170" s="36"/>
      <c r="AC170" s="36"/>
      <c r="AD170" s="36"/>
      <c r="AE170" s="36"/>
      <c r="AR170" s="187" t="s">
        <v>307</v>
      </c>
      <c r="AT170" s="187" t="s">
        <v>145</v>
      </c>
      <c r="AU170" s="187" t="s">
        <v>89</v>
      </c>
      <c r="AY170" s="18" t="s">
        <v>142</v>
      </c>
      <c r="BE170" s="188">
        <f>IF(N170="základní",J170,0)</f>
        <v>0</v>
      </c>
      <c r="BF170" s="188">
        <f>IF(N170="snížená",J170,0)</f>
        <v>0</v>
      </c>
      <c r="BG170" s="188">
        <f>IF(N170="zákl. přenesená",J170,0)</f>
        <v>0</v>
      </c>
      <c r="BH170" s="188">
        <f>IF(N170="sníž. přenesená",J170,0)</f>
        <v>0</v>
      </c>
      <c r="BI170" s="188">
        <f>IF(N170="nulová",J170,0)</f>
        <v>0</v>
      </c>
      <c r="BJ170" s="18" t="s">
        <v>21</v>
      </c>
      <c r="BK170" s="188">
        <f>ROUND(I170*H170,2)</f>
        <v>0</v>
      </c>
      <c r="BL170" s="18" t="s">
        <v>307</v>
      </c>
      <c r="BM170" s="187" t="s">
        <v>1702</v>
      </c>
    </row>
    <row r="171" spans="1:65" s="2" customFormat="1" ht="14.45" customHeight="1">
      <c r="A171" s="36"/>
      <c r="B171" s="37"/>
      <c r="C171" s="176" t="s">
        <v>29</v>
      </c>
      <c r="D171" s="176" t="s">
        <v>145</v>
      </c>
      <c r="E171" s="177" t="s">
        <v>1703</v>
      </c>
      <c r="F171" s="178" t="s">
        <v>1704</v>
      </c>
      <c r="G171" s="179" t="s">
        <v>294</v>
      </c>
      <c r="H171" s="180">
        <v>20</v>
      </c>
      <c r="I171" s="181"/>
      <c r="J171" s="182">
        <f>ROUND(I171*H171,2)</f>
        <v>0</v>
      </c>
      <c r="K171" s="178" t="s">
        <v>149</v>
      </c>
      <c r="L171" s="41"/>
      <c r="M171" s="183" t="s">
        <v>35</v>
      </c>
      <c r="N171" s="184" t="s">
        <v>51</v>
      </c>
      <c r="O171" s="66"/>
      <c r="P171" s="185">
        <f>O171*H171</f>
        <v>0</v>
      </c>
      <c r="Q171" s="185">
        <v>0</v>
      </c>
      <c r="R171" s="185">
        <f>Q171*H171</f>
        <v>0</v>
      </c>
      <c r="S171" s="185">
        <v>0</v>
      </c>
      <c r="T171" s="186">
        <f>S171*H171</f>
        <v>0</v>
      </c>
      <c r="U171" s="36"/>
      <c r="V171" s="36"/>
      <c r="W171" s="36"/>
      <c r="X171" s="36"/>
      <c r="Y171" s="36"/>
      <c r="Z171" s="36"/>
      <c r="AA171" s="36"/>
      <c r="AB171" s="36"/>
      <c r="AC171" s="36"/>
      <c r="AD171" s="36"/>
      <c r="AE171" s="36"/>
      <c r="AR171" s="187" t="s">
        <v>307</v>
      </c>
      <c r="AT171" s="187" t="s">
        <v>145</v>
      </c>
      <c r="AU171" s="187" t="s">
        <v>89</v>
      </c>
      <c r="AY171" s="18" t="s">
        <v>142</v>
      </c>
      <c r="BE171" s="188">
        <f>IF(N171="základní",J171,0)</f>
        <v>0</v>
      </c>
      <c r="BF171" s="188">
        <f>IF(N171="snížená",J171,0)</f>
        <v>0</v>
      </c>
      <c r="BG171" s="188">
        <f>IF(N171="zákl. přenesená",J171,0)</f>
        <v>0</v>
      </c>
      <c r="BH171" s="188">
        <f>IF(N171="sníž. přenesená",J171,0)</f>
        <v>0</v>
      </c>
      <c r="BI171" s="188">
        <f>IF(N171="nulová",J171,0)</f>
        <v>0</v>
      </c>
      <c r="BJ171" s="18" t="s">
        <v>21</v>
      </c>
      <c r="BK171" s="188">
        <f>ROUND(I171*H171,2)</f>
        <v>0</v>
      </c>
      <c r="BL171" s="18" t="s">
        <v>307</v>
      </c>
      <c r="BM171" s="187" t="s">
        <v>1705</v>
      </c>
    </row>
    <row r="172" spans="1:65" s="2" customFormat="1" ht="24.2" customHeight="1">
      <c r="A172" s="36"/>
      <c r="B172" s="37"/>
      <c r="C172" s="176" t="s">
        <v>441</v>
      </c>
      <c r="D172" s="176" t="s">
        <v>145</v>
      </c>
      <c r="E172" s="177" t="s">
        <v>1706</v>
      </c>
      <c r="F172" s="178" t="s">
        <v>1707</v>
      </c>
      <c r="G172" s="179" t="s">
        <v>236</v>
      </c>
      <c r="H172" s="180">
        <v>0.19600000000000001</v>
      </c>
      <c r="I172" s="181"/>
      <c r="J172" s="182">
        <f>ROUND(I172*H172,2)</f>
        <v>0</v>
      </c>
      <c r="K172" s="178" t="s">
        <v>149</v>
      </c>
      <c r="L172" s="41"/>
      <c r="M172" s="183" t="s">
        <v>35</v>
      </c>
      <c r="N172" s="184" t="s">
        <v>51</v>
      </c>
      <c r="O172" s="66"/>
      <c r="P172" s="185">
        <f>O172*H172</f>
        <v>0</v>
      </c>
      <c r="Q172" s="185">
        <v>0</v>
      </c>
      <c r="R172" s="185">
        <f>Q172*H172</f>
        <v>0</v>
      </c>
      <c r="S172" s="185">
        <v>0</v>
      </c>
      <c r="T172" s="186">
        <f>S172*H172</f>
        <v>0</v>
      </c>
      <c r="U172" s="36"/>
      <c r="V172" s="36"/>
      <c r="W172" s="36"/>
      <c r="X172" s="36"/>
      <c r="Y172" s="36"/>
      <c r="Z172" s="36"/>
      <c r="AA172" s="36"/>
      <c r="AB172" s="36"/>
      <c r="AC172" s="36"/>
      <c r="AD172" s="36"/>
      <c r="AE172" s="36"/>
      <c r="AR172" s="187" t="s">
        <v>307</v>
      </c>
      <c r="AT172" s="187" t="s">
        <v>145</v>
      </c>
      <c r="AU172" s="187" t="s">
        <v>89</v>
      </c>
      <c r="AY172" s="18" t="s">
        <v>142</v>
      </c>
      <c r="BE172" s="188">
        <f>IF(N172="základní",J172,0)</f>
        <v>0</v>
      </c>
      <c r="BF172" s="188">
        <f>IF(N172="snížená",J172,0)</f>
        <v>0</v>
      </c>
      <c r="BG172" s="188">
        <f>IF(N172="zákl. přenesená",J172,0)</f>
        <v>0</v>
      </c>
      <c r="BH172" s="188">
        <f>IF(N172="sníž. přenesená",J172,0)</f>
        <v>0</v>
      </c>
      <c r="BI172" s="188">
        <f>IF(N172="nulová",J172,0)</f>
        <v>0</v>
      </c>
      <c r="BJ172" s="18" t="s">
        <v>21</v>
      </c>
      <c r="BK172" s="188">
        <f>ROUND(I172*H172,2)</f>
        <v>0</v>
      </c>
      <c r="BL172" s="18" t="s">
        <v>307</v>
      </c>
      <c r="BM172" s="187" t="s">
        <v>1708</v>
      </c>
    </row>
    <row r="173" spans="1:65" s="2" customFormat="1" ht="78">
      <c r="A173" s="36"/>
      <c r="B173" s="37"/>
      <c r="C173" s="38"/>
      <c r="D173" s="196" t="s">
        <v>238</v>
      </c>
      <c r="E173" s="38"/>
      <c r="F173" s="217" t="s">
        <v>1151</v>
      </c>
      <c r="G173" s="38"/>
      <c r="H173" s="38"/>
      <c r="I173" s="218"/>
      <c r="J173" s="38"/>
      <c r="K173" s="38"/>
      <c r="L173" s="41"/>
      <c r="M173" s="219"/>
      <c r="N173" s="220"/>
      <c r="O173" s="66"/>
      <c r="P173" s="66"/>
      <c r="Q173" s="66"/>
      <c r="R173" s="66"/>
      <c r="S173" s="66"/>
      <c r="T173" s="67"/>
      <c r="U173" s="36"/>
      <c r="V173" s="36"/>
      <c r="W173" s="36"/>
      <c r="X173" s="36"/>
      <c r="Y173" s="36"/>
      <c r="Z173" s="36"/>
      <c r="AA173" s="36"/>
      <c r="AB173" s="36"/>
      <c r="AC173" s="36"/>
      <c r="AD173" s="36"/>
      <c r="AE173" s="36"/>
      <c r="AT173" s="18" t="s">
        <v>238</v>
      </c>
      <c r="AU173" s="18" t="s">
        <v>89</v>
      </c>
    </row>
    <row r="174" spans="1:65" s="12" customFormat="1" ht="22.9" customHeight="1">
      <c r="B174" s="160"/>
      <c r="C174" s="161"/>
      <c r="D174" s="162" t="s">
        <v>79</v>
      </c>
      <c r="E174" s="174" t="s">
        <v>1709</v>
      </c>
      <c r="F174" s="174" t="s">
        <v>1710</v>
      </c>
      <c r="G174" s="161"/>
      <c r="H174" s="161"/>
      <c r="I174" s="164"/>
      <c r="J174" s="175">
        <f>BK174</f>
        <v>0</v>
      </c>
      <c r="K174" s="161"/>
      <c r="L174" s="166"/>
      <c r="M174" s="167"/>
      <c r="N174" s="168"/>
      <c r="O174" s="168"/>
      <c r="P174" s="169">
        <f>SUM(P175:P223)</f>
        <v>0</v>
      </c>
      <c r="Q174" s="168"/>
      <c r="R174" s="169">
        <f>SUM(R175:R223)</f>
        <v>0.51451999999999998</v>
      </c>
      <c r="S174" s="168"/>
      <c r="T174" s="170">
        <f>SUM(T175:T223)</f>
        <v>5.0099999999999999E-2</v>
      </c>
      <c r="AR174" s="171" t="s">
        <v>89</v>
      </c>
      <c r="AT174" s="172" t="s">
        <v>79</v>
      </c>
      <c r="AU174" s="172" t="s">
        <v>21</v>
      </c>
      <c r="AY174" s="171" t="s">
        <v>142</v>
      </c>
      <c r="BK174" s="173">
        <f>SUM(BK175:BK223)</f>
        <v>0</v>
      </c>
    </row>
    <row r="175" spans="1:65" s="2" customFormat="1" ht="14.45" customHeight="1">
      <c r="A175" s="36"/>
      <c r="B175" s="37"/>
      <c r="C175" s="176" t="s">
        <v>445</v>
      </c>
      <c r="D175" s="176" t="s">
        <v>145</v>
      </c>
      <c r="E175" s="177" t="s">
        <v>1711</v>
      </c>
      <c r="F175" s="178" t="s">
        <v>1712</v>
      </c>
      <c r="G175" s="179" t="s">
        <v>294</v>
      </c>
      <c r="H175" s="180">
        <v>150</v>
      </c>
      <c r="I175" s="181"/>
      <c r="J175" s="182">
        <f>ROUND(I175*H175,2)</f>
        <v>0</v>
      </c>
      <c r="K175" s="178" t="s">
        <v>149</v>
      </c>
      <c r="L175" s="41"/>
      <c r="M175" s="183" t="s">
        <v>35</v>
      </c>
      <c r="N175" s="184" t="s">
        <v>51</v>
      </c>
      <c r="O175" s="66"/>
      <c r="P175" s="185">
        <f>O175*H175</f>
        <v>0</v>
      </c>
      <c r="Q175" s="185">
        <v>0</v>
      </c>
      <c r="R175" s="185">
        <f>Q175*H175</f>
        <v>0</v>
      </c>
      <c r="S175" s="185">
        <v>2.9E-4</v>
      </c>
      <c r="T175" s="186">
        <f>S175*H175</f>
        <v>4.3499999999999997E-2</v>
      </c>
      <c r="U175" s="36"/>
      <c r="V175" s="36"/>
      <c r="W175" s="36"/>
      <c r="X175" s="36"/>
      <c r="Y175" s="36"/>
      <c r="Z175" s="36"/>
      <c r="AA175" s="36"/>
      <c r="AB175" s="36"/>
      <c r="AC175" s="36"/>
      <c r="AD175" s="36"/>
      <c r="AE175" s="36"/>
      <c r="AR175" s="187" t="s">
        <v>307</v>
      </c>
      <c r="AT175" s="187" t="s">
        <v>145</v>
      </c>
      <c r="AU175" s="187" t="s">
        <v>89</v>
      </c>
      <c r="AY175" s="18" t="s">
        <v>142</v>
      </c>
      <c r="BE175" s="188">
        <f>IF(N175="základní",J175,0)</f>
        <v>0</v>
      </c>
      <c r="BF175" s="188">
        <f>IF(N175="snížená",J175,0)</f>
        <v>0</v>
      </c>
      <c r="BG175" s="188">
        <f>IF(N175="zákl. přenesená",J175,0)</f>
        <v>0</v>
      </c>
      <c r="BH175" s="188">
        <f>IF(N175="sníž. přenesená",J175,0)</f>
        <v>0</v>
      </c>
      <c r="BI175" s="188">
        <f>IF(N175="nulová",J175,0)</f>
        <v>0</v>
      </c>
      <c r="BJ175" s="18" t="s">
        <v>21</v>
      </c>
      <c r="BK175" s="188">
        <f>ROUND(I175*H175,2)</f>
        <v>0</v>
      </c>
      <c r="BL175" s="18" t="s">
        <v>307</v>
      </c>
      <c r="BM175" s="187" t="s">
        <v>1713</v>
      </c>
    </row>
    <row r="176" spans="1:65" s="2" customFormat="1" ht="14.45" customHeight="1">
      <c r="A176" s="36"/>
      <c r="B176" s="37"/>
      <c r="C176" s="176" t="s">
        <v>449</v>
      </c>
      <c r="D176" s="176" t="s">
        <v>145</v>
      </c>
      <c r="E176" s="177" t="s">
        <v>1714</v>
      </c>
      <c r="F176" s="178" t="s">
        <v>1715</v>
      </c>
      <c r="G176" s="179" t="s">
        <v>294</v>
      </c>
      <c r="H176" s="180">
        <v>100</v>
      </c>
      <c r="I176" s="181"/>
      <c r="J176" s="182">
        <f>ROUND(I176*H176,2)</f>
        <v>0</v>
      </c>
      <c r="K176" s="178" t="s">
        <v>149</v>
      </c>
      <c r="L176" s="41"/>
      <c r="M176" s="183" t="s">
        <v>35</v>
      </c>
      <c r="N176" s="184" t="s">
        <v>51</v>
      </c>
      <c r="O176" s="66"/>
      <c r="P176" s="185">
        <f>O176*H176</f>
        <v>0</v>
      </c>
      <c r="Q176" s="185">
        <v>8.4999999999999995E-4</v>
      </c>
      <c r="R176" s="185">
        <f>Q176*H176</f>
        <v>8.4999999999999992E-2</v>
      </c>
      <c r="S176" s="185">
        <v>0</v>
      </c>
      <c r="T176" s="186">
        <f>S176*H176</f>
        <v>0</v>
      </c>
      <c r="U176" s="36"/>
      <c r="V176" s="36"/>
      <c r="W176" s="36"/>
      <c r="X176" s="36"/>
      <c r="Y176" s="36"/>
      <c r="Z176" s="36"/>
      <c r="AA176" s="36"/>
      <c r="AB176" s="36"/>
      <c r="AC176" s="36"/>
      <c r="AD176" s="36"/>
      <c r="AE176" s="36"/>
      <c r="AR176" s="187" t="s">
        <v>307</v>
      </c>
      <c r="AT176" s="187" t="s">
        <v>145</v>
      </c>
      <c r="AU176" s="187" t="s">
        <v>89</v>
      </c>
      <c r="AY176" s="18" t="s">
        <v>142</v>
      </c>
      <c r="BE176" s="188">
        <f>IF(N176="základní",J176,0)</f>
        <v>0</v>
      </c>
      <c r="BF176" s="188">
        <f>IF(N176="snížená",J176,0)</f>
        <v>0</v>
      </c>
      <c r="BG176" s="188">
        <f>IF(N176="zákl. přenesená",J176,0)</f>
        <v>0</v>
      </c>
      <c r="BH176" s="188">
        <f>IF(N176="sníž. přenesená",J176,0)</f>
        <v>0</v>
      </c>
      <c r="BI176" s="188">
        <f>IF(N176="nulová",J176,0)</f>
        <v>0</v>
      </c>
      <c r="BJ176" s="18" t="s">
        <v>21</v>
      </c>
      <c r="BK176" s="188">
        <f>ROUND(I176*H176,2)</f>
        <v>0</v>
      </c>
      <c r="BL176" s="18" t="s">
        <v>307</v>
      </c>
      <c r="BM176" s="187" t="s">
        <v>1716</v>
      </c>
    </row>
    <row r="177" spans="1:65" s="2" customFormat="1" ht="29.25">
      <c r="A177" s="36"/>
      <c r="B177" s="37"/>
      <c r="C177" s="38"/>
      <c r="D177" s="196" t="s">
        <v>238</v>
      </c>
      <c r="E177" s="38"/>
      <c r="F177" s="217" t="s">
        <v>1717</v>
      </c>
      <c r="G177" s="38"/>
      <c r="H177" s="38"/>
      <c r="I177" s="218"/>
      <c r="J177" s="38"/>
      <c r="K177" s="38"/>
      <c r="L177" s="41"/>
      <c r="M177" s="219"/>
      <c r="N177" s="220"/>
      <c r="O177" s="66"/>
      <c r="P177" s="66"/>
      <c r="Q177" s="66"/>
      <c r="R177" s="66"/>
      <c r="S177" s="66"/>
      <c r="T177" s="67"/>
      <c r="U177" s="36"/>
      <c r="V177" s="36"/>
      <c r="W177" s="36"/>
      <c r="X177" s="36"/>
      <c r="Y177" s="36"/>
      <c r="Z177" s="36"/>
      <c r="AA177" s="36"/>
      <c r="AB177" s="36"/>
      <c r="AC177" s="36"/>
      <c r="AD177" s="36"/>
      <c r="AE177" s="36"/>
      <c r="AT177" s="18" t="s">
        <v>238</v>
      </c>
      <c r="AU177" s="18" t="s">
        <v>89</v>
      </c>
    </row>
    <row r="178" spans="1:65" s="2" customFormat="1" ht="14.45" customHeight="1">
      <c r="A178" s="36"/>
      <c r="B178" s="37"/>
      <c r="C178" s="176" t="s">
        <v>453</v>
      </c>
      <c r="D178" s="176" t="s">
        <v>145</v>
      </c>
      <c r="E178" s="177" t="s">
        <v>1718</v>
      </c>
      <c r="F178" s="178" t="s">
        <v>1719</v>
      </c>
      <c r="G178" s="179" t="s">
        <v>294</v>
      </c>
      <c r="H178" s="180">
        <v>9</v>
      </c>
      <c r="I178" s="181"/>
      <c r="J178" s="182">
        <f>ROUND(I178*H178,2)</f>
        <v>0</v>
      </c>
      <c r="K178" s="178" t="s">
        <v>149</v>
      </c>
      <c r="L178" s="41"/>
      <c r="M178" s="183" t="s">
        <v>35</v>
      </c>
      <c r="N178" s="184" t="s">
        <v>51</v>
      </c>
      <c r="O178" s="66"/>
      <c r="P178" s="185">
        <f>O178*H178</f>
        <v>0</v>
      </c>
      <c r="Q178" s="185">
        <v>1.16E-3</v>
      </c>
      <c r="R178" s="185">
        <f>Q178*H178</f>
        <v>1.044E-2</v>
      </c>
      <c r="S178" s="185">
        <v>0</v>
      </c>
      <c r="T178" s="186">
        <f>S178*H178</f>
        <v>0</v>
      </c>
      <c r="U178" s="36"/>
      <c r="V178" s="36"/>
      <c r="W178" s="36"/>
      <c r="X178" s="36"/>
      <c r="Y178" s="36"/>
      <c r="Z178" s="36"/>
      <c r="AA178" s="36"/>
      <c r="AB178" s="36"/>
      <c r="AC178" s="36"/>
      <c r="AD178" s="36"/>
      <c r="AE178" s="36"/>
      <c r="AR178" s="187" t="s">
        <v>307</v>
      </c>
      <c r="AT178" s="187" t="s">
        <v>145</v>
      </c>
      <c r="AU178" s="187" t="s">
        <v>89</v>
      </c>
      <c r="AY178" s="18" t="s">
        <v>142</v>
      </c>
      <c r="BE178" s="188">
        <f>IF(N178="základní",J178,0)</f>
        <v>0</v>
      </c>
      <c r="BF178" s="188">
        <f>IF(N178="snížená",J178,0)</f>
        <v>0</v>
      </c>
      <c r="BG178" s="188">
        <f>IF(N178="zákl. přenesená",J178,0)</f>
        <v>0</v>
      </c>
      <c r="BH178" s="188">
        <f>IF(N178="sníž. přenesená",J178,0)</f>
        <v>0</v>
      </c>
      <c r="BI178" s="188">
        <f>IF(N178="nulová",J178,0)</f>
        <v>0</v>
      </c>
      <c r="BJ178" s="18" t="s">
        <v>21</v>
      </c>
      <c r="BK178" s="188">
        <f>ROUND(I178*H178,2)</f>
        <v>0</v>
      </c>
      <c r="BL178" s="18" t="s">
        <v>307</v>
      </c>
      <c r="BM178" s="187" t="s">
        <v>1720</v>
      </c>
    </row>
    <row r="179" spans="1:65" s="2" customFormat="1" ht="29.25">
      <c r="A179" s="36"/>
      <c r="B179" s="37"/>
      <c r="C179" s="38"/>
      <c r="D179" s="196" t="s">
        <v>238</v>
      </c>
      <c r="E179" s="38"/>
      <c r="F179" s="217" t="s">
        <v>1717</v>
      </c>
      <c r="G179" s="38"/>
      <c r="H179" s="38"/>
      <c r="I179" s="218"/>
      <c r="J179" s="38"/>
      <c r="K179" s="38"/>
      <c r="L179" s="41"/>
      <c r="M179" s="219"/>
      <c r="N179" s="220"/>
      <c r="O179" s="66"/>
      <c r="P179" s="66"/>
      <c r="Q179" s="66"/>
      <c r="R179" s="66"/>
      <c r="S179" s="66"/>
      <c r="T179" s="67"/>
      <c r="U179" s="36"/>
      <c r="V179" s="36"/>
      <c r="W179" s="36"/>
      <c r="X179" s="36"/>
      <c r="Y179" s="36"/>
      <c r="Z179" s="36"/>
      <c r="AA179" s="36"/>
      <c r="AB179" s="36"/>
      <c r="AC179" s="36"/>
      <c r="AD179" s="36"/>
      <c r="AE179" s="36"/>
      <c r="AT179" s="18" t="s">
        <v>238</v>
      </c>
      <c r="AU179" s="18" t="s">
        <v>89</v>
      </c>
    </row>
    <row r="180" spans="1:65" s="2" customFormat="1" ht="14.45" customHeight="1">
      <c r="A180" s="36"/>
      <c r="B180" s="37"/>
      <c r="C180" s="176" t="s">
        <v>459</v>
      </c>
      <c r="D180" s="176" t="s">
        <v>145</v>
      </c>
      <c r="E180" s="177" t="s">
        <v>1721</v>
      </c>
      <c r="F180" s="178" t="s">
        <v>1722</v>
      </c>
      <c r="G180" s="179" t="s">
        <v>294</v>
      </c>
      <c r="H180" s="180">
        <v>12</v>
      </c>
      <c r="I180" s="181"/>
      <c r="J180" s="182">
        <f>ROUND(I180*H180,2)</f>
        <v>0</v>
      </c>
      <c r="K180" s="178" t="s">
        <v>149</v>
      </c>
      <c r="L180" s="41"/>
      <c r="M180" s="183" t="s">
        <v>35</v>
      </c>
      <c r="N180" s="184" t="s">
        <v>51</v>
      </c>
      <c r="O180" s="66"/>
      <c r="P180" s="185">
        <f>O180*H180</f>
        <v>0</v>
      </c>
      <c r="Q180" s="185">
        <v>1.4400000000000001E-3</v>
      </c>
      <c r="R180" s="185">
        <f>Q180*H180</f>
        <v>1.728E-2</v>
      </c>
      <c r="S180" s="185">
        <v>0</v>
      </c>
      <c r="T180" s="186">
        <f>S180*H180</f>
        <v>0</v>
      </c>
      <c r="U180" s="36"/>
      <c r="V180" s="36"/>
      <c r="W180" s="36"/>
      <c r="X180" s="36"/>
      <c r="Y180" s="36"/>
      <c r="Z180" s="36"/>
      <c r="AA180" s="36"/>
      <c r="AB180" s="36"/>
      <c r="AC180" s="36"/>
      <c r="AD180" s="36"/>
      <c r="AE180" s="36"/>
      <c r="AR180" s="187" t="s">
        <v>307</v>
      </c>
      <c r="AT180" s="187" t="s">
        <v>145</v>
      </c>
      <c r="AU180" s="187" t="s">
        <v>89</v>
      </c>
      <c r="AY180" s="18" t="s">
        <v>142</v>
      </c>
      <c r="BE180" s="188">
        <f>IF(N180="základní",J180,0)</f>
        <v>0</v>
      </c>
      <c r="BF180" s="188">
        <f>IF(N180="snížená",J180,0)</f>
        <v>0</v>
      </c>
      <c r="BG180" s="188">
        <f>IF(N180="zákl. přenesená",J180,0)</f>
        <v>0</v>
      </c>
      <c r="BH180" s="188">
        <f>IF(N180="sníž. přenesená",J180,0)</f>
        <v>0</v>
      </c>
      <c r="BI180" s="188">
        <f>IF(N180="nulová",J180,0)</f>
        <v>0</v>
      </c>
      <c r="BJ180" s="18" t="s">
        <v>21</v>
      </c>
      <c r="BK180" s="188">
        <f>ROUND(I180*H180,2)</f>
        <v>0</v>
      </c>
      <c r="BL180" s="18" t="s">
        <v>307</v>
      </c>
      <c r="BM180" s="187" t="s">
        <v>1723</v>
      </c>
    </row>
    <row r="181" spans="1:65" s="2" customFormat="1" ht="29.25">
      <c r="A181" s="36"/>
      <c r="B181" s="37"/>
      <c r="C181" s="38"/>
      <c r="D181" s="196" t="s">
        <v>238</v>
      </c>
      <c r="E181" s="38"/>
      <c r="F181" s="217" t="s">
        <v>1717</v>
      </c>
      <c r="G181" s="38"/>
      <c r="H181" s="38"/>
      <c r="I181" s="218"/>
      <c r="J181" s="38"/>
      <c r="K181" s="38"/>
      <c r="L181" s="41"/>
      <c r="M181" s="219"/>
      <c r="N181" s="220"/>
      <c r="O181" s="66"/>
      <c r="P181" s="66"/>
      <c r="Q181" s="66"/>
      <c r="R181" s="66"/>
      <c r="S181" s="66"/>
      <c r="T181" s="67"/>
      <c r="U181" s="36"/>
      <c r="V181" s="36"/>
      <c r="W181" s="36"/>
      <c r="X181" s="36"/>
      <c r="Y181" s="36"/>
      <c r="Z181" s="36"/>
      <c r="AA181" s="36"/>
      <c r="AB181" s="36"/>
      <c r="AC181" s="36"/>
      <c r="AD181" s="36"/>
      <c r="AE181" s="36"/>
      <c r="AT181" s="18" t="s">
        <v>238</v>
      </c>
      <c r="AU181" s="18" t="s">
        <v>89</v>
      </c>
    </row>
    <row r="182" spans="1:65" s="2" customFormat="1" ht="14.45" customHeight="1">
      <c r="A182" s="36"/>
      <c r="B182" s="37"/>
      <c r="C182" s="176" t="s">
        <v>464</v>
      </c>
      <c r="D182" s="176" t="s">
        <v>145</v>
      </c>
      <c r="E182" s="177" t="s">
        <v>1724</v>
      </c>
      <c r="F182" s="178" t="s">
        <v>1725</v>
      </c>
      <c r="G182" s="179" t="s">
        <v>294</v>
      </c>
      <c r="H182" s="180">
        <v>84</v>
      </c>
      <c r="I182" s="181"/>
      <c r="J182" s="182">
        <f>ROUND(I182*H182,2)</f>
        <v>0</v>
      </c>
      <c r="K182" s="178" t="s">
        <v>149</v>
      </c>
      <c r="L182" s="41"/>
      <c r="M182" s="183" t="s">
        <v>35</v>
      </c>
      <c r="N182" s="184" t="s">
        <v>51</v>
      </c>
      <c r="O182" s="66"/>
      <c r="P182" s="185">
        <f>O182*H182</f>
        <v>0</v>
      </c>
      <c r="Q182" s="185">
        <v>1.4400000000000001E-3</v>
      </c>
      <c r="R182" s="185">
        <f>Q182*H182</f>
        <v>0.12096000000000001</v>
      </c>
      <c r="S182" s="185">
        <v>0</v>
      </c>
      <c r="T182" s="186">
        <f>S182*H182</f>
        <v>0</v>
      </c>
      <c r="U182" s="36"/>
      <c r="V182" s="36"/>
      <c r="W182" s="36"/>
      <c r="X182" s="36"/>
      <c r="Y182" s="36"/>
      <c r="Z182" s="36"/>
      <c r="AA182" s="36"/>
      <c r="AB182" s="36"/>
      <c r="AC182" s="36"/>
      <c r="AD182" s="36"/>
      <c r="AE182" s="36"/>
      <c r="AR182" s="187" t="s">
        <v>307</v>
      </c>
      <c r="AT182" s="187" t="s">
        <v>145</v>
      </c>
      <c r="AU182" s="187" t="s">
        <v>89</v>
      </c>
      <c r="AY182" s="18" t="s">
        <v>142</v>
      </c>
      <c r="BE182" s="188">
        <f>IF(N182="základní",J182,0)</f>
        <v>0</v>
      </c>
      <c r="BF182" s="188">
        <f>IF(N182="snížená",J182,0)</f>
        <v>0</v>
      </c>
      <c r="BG182" s="188">
        <f>IF(N182="zákl. přenesená",J182,0)</f>
        <v>0</v>
      </c>
      <c r="BH182" s="188">
        <f>IF(N182="sníž. přenesená",J182,0)</f>
        <v>0</v>
      </c>
      <c r="BI182" s="188">
        <f>IF(N182="nulová",J182,0)</f>
        <v>0</v>
      </c>
      <c r="BJ182" s="18" t="s">
        <v>21</v>
      </c>
      <c r="BK182" s="188">
        <f>ROUND(I182*H182,2)</f>
        <v>0</v>
      </c>
      <c r="BL182" s="18" t="s">
        <v>307</v>
      </c>
      <c r="BM182" s="187" t="s">
        <v>1726</v>
      </c>
    </row>
    <row r="183" spans="1:65" s="2" customFormat="1" ht="29.25">
      <c r="A183" s="36"/>
      <c r="B183" s="37"/>
      <c r="C183" s="38"/>
      <c r="D183" s="196" t="s">
        <v>238</v>
      </c>
      <c r="E183" s="38"/>
      <c r="F183" s="217" t="s">
        <v>1717</v>
      </c>
      <c r="G183" s="38"/>
      <c r="H183" s="38"/>
      <c r="I183" s="218"/>
      <c r="J183" s="38"/>
      <c r="K183" s="38"/>
      <c r="L183" s="41"/>
      <c r="M183" s="219"/>
      <c r="N183" s="220"/>
      <c r="O183" s="66"/>
      <c r="P183" s="66"/>
      <c r="Q183" s="66"/>
      <c r="R183" s="66"/>
      <c r="S183" s="66"/>
      <c r="T183" s="67"/>
      <c r="U183" s="36"/>
      <c r="V183" s="36"/>
      <c r="W183" s="36"/>
      <c r="X183" s="36"/>
      <c r="Y183" s="36"/>
      <c r="Z183" s="36"/>
      <c r="AA183" s="36"/>
      <c r="AB183" s="36"/>
      <c r="AC183" s="36"/>
      <c r="AD183" s="36"/>
      <c r="AE183" s="36"/>
      <c r="AT183" s="18" t="s">
        <v>238</v>
      </c>
      <c r="AU183" s="18" t="s">
        <v>89</v>
      </c>
    </row>
    <row r="184" spans="1:65" s="2" customFormat="1" ht="14.45" customHeight="1">
      <c r="A184" s="36"/>
      <c r="B184" s="37"/>
      <c r="C184" s="176" t="s">
        <v>469</v>
      </c>
      <c r="D184" s="176" t="s">
        <v>145</v>
      </c>
      <c r="E184" s="177" t="s">
        <v>1727</v>
      </c>
      <c r="F184" s="178" t="s">
        <v>1728</v>
      </c>
      <c r="G184" s="179" t="s">
        <v>294</v>
      </c>
      <c r="H184" s="180">
        <v>10</v>
      </c>
      <c r="I184" s="181"/>
      <c r="J184" s="182">
        <f>ROUND(I184*H184,2)</f>
        <v>0</v>
      </c>
      <c r="K184" s="178" t="s">
        <v>149</v>
      </c>
      <c r="L184" s="41"/>
      <c r="M184" s="183" t="s">
        <v>35</v>
      </c>
      <c r="N184" s="184" t="s">
        <v>51</v>
      </c>
      <c r="O184" s="66"/>
      <c r="P184" s="185">
        <f>O184*H184</f>
        <v>0</v>
      </c>
      <c r="Q184" s="185">
        <v>9.7999999999999997E-4</v>
      </c>
      <c r="R184" s="185">
        <f>Q184*H184</f>
        <v>9.7999999999999997E-3</v>
      </c>
      <c r="S184" s="185">
        <v>0</v>
      </c>
      <c r="T184" s="186">
        <f>S184*H184</f>
        <v>0</v>
      </c>
      <c r="U184" s="36"/>
      <c r="V184" s="36"/>
      <c r="W184" s="36"/>
      <c r="X184" s="36"/>
      <c r="Y184" s="36"/>
      <c r="Z184" s="36"/>
      <c r="AA184" s="36"/>
      <c r="AB184" s="36"/>
      <c r="AC184" s="36"/>
      <c r="AD184" s="36"/>
      <c r="AE184" s="36"/>
      <c r="AR184" s="187" t="s">
        <v>307</v>
      </c>
      <c r="AT184" s="187" t="s">
        <v>145</v>
      </c>
      <c r="AU184" s="187" t="s">
        <v>89</v>
      </c>
      <c r="AY184" s="18" t="s">
        <v>142</v>
      </c>
      <c r="BE184" s="188">
        <f>IF(N184="základní",J184,0)</f>
        <v>0</v>
      </c>
      <c r="BF184" s="188">
        <f>IF(N184="snížená",J184,0)</f>
        <v>0</v>
      </c>
      <c r="BG184" s="188">
        <f>IF(N184="zákl. přenesená",J184,0)</f>
        <v>0</v>
      </c>
      <c r="BH184" s="188">
        <f>IF(N184="sníž. přenesená",J184,0)</f>
        <v>0</v>
      </c>
      <c r="BI184" s="188">
        <f>IF(N184="nulová",J184,0)</f>
        <v>0</v>
      </c>
      <c r="BJ184" s="18" t="s">
        <v>21</v>
      </c>
      <c r="BK184" s="188">
        <f>ROUND(I184*H184,2)</f>
        <v>0</v>
      </c>
      <c r="BL184" s="18" t="s">
        <v>307</v>
      </c>
      <c r="BM184" s="187" t="s">
        <v>1729</v>
      </c>
    </row>
    <row r="185" spans="1:65" s="2" customFormat="1" ht="29.25">
      <c r="A185" s="36"/>
      <c r="B185" s="37"/>
      <c r="C185" s="38"/>
      <c r="D185" s="196" t="s">
        <v>238</v>
      </c>
      <c r="E185" s="38"/>
      <c r="F185" s="217" t="s">
        <v>1717</v>
      </c>
      <c r="G185" s="38"/>
      <c r="H185" s="38"/>
      <c r="I185" s="218"/>
      <c r="J185" s="38"/>
      <c r="K185" s="38"/>
      <c r="L185" s="41"/>
      <c r="M185" s="219"/>
      <c r="N185" s="220"/>
      <c r="O185" s="66"/>
      <c r="P185" s="66"/>
      <c r="Q185" s="66"/>
      <c r="R185" s="66"/>
      <c r="S185" s="66"/>
      <c r="T185" s="67"/>
      <c r="U185" s="36"/>
      <c r="V185" s="36"/>
      <c r="W185" s="36"/>
      <c r="X185" s="36"/>
      <c r="Y185" s="36"/>
      <c r="Z185" s="36"/>
      <c r="AA185" s="36"/>
      <c r="AB185" s="36"/>
      <c r="AC185" s="36"/>
      <c r="AD185" s="36"/>
      <c r="AE185" s="36"/>
      <c r="AT185" s="18" t="s">
        <v>238</v>
      </c>
      <c r="AU185" s="18" t="s">
        <v>89</v>
      </c>
    </row>
    <row r="186" spans="1:65" s="2" customFormat="1" ht="14.45" customHeight="1">
      <c r="A186" s="36"/>
      <c r="B186" s="37"/>
      <c r="C186" s="176" t="s">
        <v>474</v>
      </c>
      <c r="D186" s="176" t="s">
        <v>145</v>
      </c>
      <c r="E186" s="177" t="s">
        <v>1730</v>
      </c>
      <c r="F186" s="178" t="s">
        <v>1731</v>
      </c>
      <c r="G186" s="179" t="s">
        <v>294</v>
      </c>
      <c r="H186" s="180">
        <v>14</v>
      </c>
      <c r="I186" s="181"/>
      <c r="J186" s="182">
        <f>ROUND(I186*H186,2)</f>
        <v>0</v>
      </c>
      <c r="K186" s="178" t="s">
        <v>149</v>
      </c>
      <c r="L186" s="41"/>
      <c r="M186" s="183" t="s">
        <v>35</v>
      </c>
      <c r="N186" s="184" t="s">
        <v>51</v>
      </c>
      <c r="O186" s="66"/>
      <c r="P186" s="185">
        <f>O186*H186</f>
        <v>0</v>
      </c>
      <c r="Q186" s="185">
        <v>1.5299999999999999E-3</v>
      </c>
      <c r="R186" s="185">
        <f>Q186*H186</f>
        <v>2.1419999999999998E-2</v>
      </c>
      <c r="S186" s="185">
        <v>0</v>
      </c>
      <c r="T186" s="186">
        <f>S186*H186</f>
        <v>0</v>
      </c>
      <c r="U186" s="36"/>
      <c r="V186" s="36"/>
      <c r="W186" s="36"/>
      <c r="X186" s="36"/>
      <c r="Y186" s="36"/>
      <c r="Z186" s="36"/>
      <c r="AA186" s="36"/>
      <c r="AB186" s="36"/>
      <c r="AC186" s="36"/>
      <c r="AD186" s="36"/>
      <c r="AE186" s="36"/>
      <c r="AR186" s="187" t="s">
        <v>307</v>
      </c>
      <c r="AT186" s="187" t="s">
        <v>145</v>
      </c>
      <c r="AU186" s="187" t="s">
        <v>89</v>
      </c>
      <c r="AY186" s="18" t="s">
        <v>142</v>
      </c>
      <c r="BE186" s="188">
        <f>IF(N186="základní",J186,0)</f>
        <v>0</v>
      </c>
      <c r="BF186" s="188">
        <f>IF(N186="snížená",J186,0)</f>
        <v>0</v>
      </c>
      <c r="BG186" s="188">
        <f>IF(N186="zákl. přenesená",J186,0)</f>
        <v>0</v>
      </c>
      <c r="BH186" s="188">
        <f>IF(N186="sníž. přenesená",J186,0)</f>
        <v>0</v>
      </c>
      <c r="BI186" s="188">
        <f>IF(N186="nulová",J186,0)</f>
        <v>0</v>
      </c>
      <c r="BJ186" s="18" t="s">
        <v>21</v>
      </c>
      <c r="BK186" s="188">
        <f>ROUND(I186*H186,2)</f>
        <v>0</v>
      </c>
      <c r="BL186" s="18" t="s">
        <v>307</v>
      </c>
      <c r="BM186" s="187" t="s">
        <v>1732</v>
      </c>
    </row>
    <row r="187" spans="1:65" s="2" customFormat="1" ht="29.25">
      <c r="A187" s="36"/>
      <c r="B187" s="37"/>
      <c r="C187" s="38"/>
      <c r="D187" s="196" t="s">
        <v>238</v>
      </c>
      <c r="E187" s="38"/>
      <c r="F187" s="217" t="s">
        <v>1717</v>
      </c>
      <c r="G187" s="38"/>
      <c r="H187" s="38"/>
      <c r="I187" s="218"/>
      <c r="J187" s="38"/>
      <c r="K187" s="38"/>
      <c r="L187" s="41"/>
      <c r="M187" s="219"/>
      <c r="N187" s="220"/>
      <c r="O187" s="66"/>
      <c r="P187" s="66"/>
      <c r="Q187" s="66"/>
      <c r="R187" s="66"/>
      <c r="S187" s="66"/>
      <c r="T187" s="67"/>
      <c r="U187" s="36"/>
      <c r="V187" s="36"/>
      <c r="W187" s="36"/>
      <c r="X187" s="36"/>
      <c r="Y187" s="36"/>
      <c r="Z187" s="36"/>
      <c r="AA187" s="36"/>
      <c r="AB187" s="36"/>
      <c r="AC187" s="36"/>
      <c r="AD187" s="36"/>
      <c r="AE187" s="36"/>
      <c r="AT187" s="18" t="s">
        <v>238</v>
      </c>
      <c r="AU187" s="18" t="s">
        <v>89</v>
      </c>
    </row>
    <row r="188" spans="1:65" s="2" customFormat="1" ht="14.45" customHeight="1">
      <c r="A188" s="36"/>
      <c r="B188" s="37"/>
      <c r="C188" s="176" t="s">
        <v>478</v>
      </c>
      <c r="D188" s="176" t="s">
        <v>145</v>
      </c>
      <c r="E188" s="177" t="s">
        <v>1733</v>
      </c>
      <c r="F188" s="178" t="s">
        <v>1734</v>
      </c>
      <c r="G188" s="179" t="s">
        <v>294</v>
      </c>
      <c r="H188" s="180">
        <v>28</v>
      </c>
      <c r="I188" s="181"/>
      <c r="J188" s="182">
        <f>ROUND(I188*H188,2)</f>
        <v>0</v>
      </c>
      <c r="K188" s="178" t="s">
        <v>149</v>
      </c>
      <c r="L188" s="41"/>
      <c r="M188" s="183" t="s">
        <v>35</v>
      </c>
      <c r="N188" s="184" t="s">
        <v>51</v>
      </c>
      <c r="O188" s="66"/>
      <c r="P188" s="185">
        <f>O188*H188</f>
        <v>0</v>
      </c>
      <c r="Q188" s="185">
        <v>2.8400000000000001E-3</v>
      </c>
      <c r="R188" s="185">
        <f>Q188*H188</f>
        <v>7.9520000000000007E-2</v>
      </c>
      <c r="S188" s="185">
        <v>0</v>
      </c>
      <c r="T188" s="186">
        <f>S188*H188</f>
        <v>0</v>
      </c>
      <c r="U188" s="36"/>
      <c r="V188" s="36"/>
      <c r="W188" s="36"/>
      <c r="X188" s="36"/>
      <c r="Y188" s="36"/>
      <c r="Z188" s="36"/>
      <c r="AA188" s="36"/>
      <c r="AB188" s="36"/>
      <c r="AC188" s="36"/>
      <c r="AD188" s="36"/>
      <c r="AE188" s="36"/>
      <c r="AR188" s="187" t="s">
        <v>307</v>
      </c>
      <c r="AT188" s="187" t="s">
        <v>145</v>
      </c>
      <c r="AU188" s="187" t="s">
        <v>89</v>
      </c>
      <c r="AY188" s="18" t="s">
        <v>142</v>
      </c>
      <c r="BE188" s="188">
        <f>IF(N188="základní",J188,0)</f>
        <v>0</v>
      </c>
      <c r="BF188" s="188">
        <f>IF(N188="snížená",J188,0)</f>
        <v>0</v>
      </c>
      <c r="BG188" s="188">
        <f>IF(N188="zákl. přenesená",J188,0)</f>
        <v>0</v>
      </c>
      <c r="BH188" s="188">
        <f>IF(N188="sníž. přenesená",J188,0)</f>
        <v>0</v>
      </c>
      <c r="BI188" s="188">
        <f>IF(N188="nulová",J188,0)</f>
        <v>0</v>
      </c>
      <c r="BJ188" s="18" t="s">
        <v>21</v>
      </c>
      <c r="BK188" s="188">
        <f>ROUND(I188*H188,2)</f>
        <v>0</v>
      </c>
      <c r="BL188" s="18" t="s">
        <v>307</v>
      </c>
      <c r="BM188" s="187" t="s">
        <v>1735</v>
      </c>
    </row>
    <row r="189" spans="1:65" s="2" customFormat="1" ht="29.25">
      <c r="A189" s="36"/>
      <c r="B189" s="37"/>
      <c r="C189" s="38"/>
      <c r="D189" s="196" t="s">
        <v>238</v>
      </c>
      <c r="E189" s="38"/>
      <c r="F189" s="217" t="s">
        <v>1717</v>
      </c>
      <c r="G189" s="38"/>
      <c r="H189" s="38"/>
      <c r="I189" s="218"/>
      <c r="J189" s="38"/>
      <c r="K189" s="38"/>
      <c r="L189" s="41"/>
      <c r="M189" s="219"/>
      <c r="N189" s="220"/>
      <c r="O189" s="66"/>
      <c r="P189" s="66"/>
      <c r="Q189" s="66"/>
      <c r="R189" s="66"/>
      <c r="S189" s="66"/>
      <c r="T189" s="67"/>
      <c r="U189" s="36"/>
      <c r="V189" s="36"/>
      <c r="W189" s="36"/>
      <c r="X189" s="36"/>
      <c r="Y189" s="36"/>
      <c r="Z189" s="36"/>
      <c r="AA189" s="36"/>
      <c r="AB189" s="36"/>
      <c r="AC189" s="36"/>
      <c r="AD189" s="36"/>
      <c r="AE189" s="36"/>
      <c r="AT189" s="18" t="s">
        <v>238</v>
      </c>
      <c r="AU189" s="18" t="s">
        <v>89</v>
      </c>
    </row>
    <row r="190" spans="1:65" s="2" customFormat="1" ht="24.2" customHeight="1">
      <c r="A190" s="36"/>
      <c r="B190" s="37"/>
      <c r="C190" s="176" t="s">
        <v>482</v>
      </c>
      <c r="D190" s="176" t="s">
        <v>145</v>
      </c>
      <c r="E190" s="177" t="s">
        <v>1736</v>
      </c>
      <c r="F190" s="178" t="s">
        <v>1737</v>
      </c>
      <c r="G190" s="179" t="s">
        <v>294</v>
      </c>
      <c r="H190" s="180">
        <v>65</v>
      </c>
      <c r="I190" s="181"/>
      <c r="J190" s="182">
        <f>ROUND(I190*H190,2)</f>
        <v>0</v>
      </c>
      <c r="K190" s="178" t="s">
        <v>149</v>
      </c>
      <c r="L190" s="41"/>
      <c r="M190" s="183" t="s">
        <v>35</v>
      </c>
      <c r="N190" s="184" t="s">
        <v>51</v>
      </c>
      <c r="O190" s="66"/>
      <c r="P190" s="185">
        <f>O190*H190</f>
        <v>0</v>
      </c>
      <c r="Q190" s="185">
        <v>4.0000000000000003E-5</v>
      </c>
      <c r="R190" s="185">
        <f>Q190*H190</f>
        <v>2.6000000000000003E-3</v>
      </c>
      <c r="S190" s="185">
        <v>0</v>
      </c>
      <c r="T190" s="186">
        <f>S190*H190</f>
        <v>0</v>
      </c>
      <c r="U190" s="36"/>
      <c r="V190" s="36"/>
      <c r="W190" s="36"/>
      <c r="X190" s="36"/>
      <c r="Y190" s="36"/>
      <c r="Z190" s="36"/>
      <c r="AA190" s="36"/>
      <c r="AB190" s="36"/>
      <c r="AC190" s="36"/>
      <c r="AD190" s="36"/>
      <c r="AE190" s="36"/>
      <c r="AR190" s="187" t="s">
        <v>307</v>
      </c>
      <c r="AT190" s="187" t="s">
        <v>145</v>
      </c>
      <c r="AU190" s="187" t="s">
        <v>89</v>
      </c>
      <c r="AY190" s="18" t="s">
        <v>142</v>
      </c>
      <c r="BE190" s="188">
        <f>IF(N190="základní",J190,0)</f>
        <v>0</v>
      </c>
      <c r="BF190" s="188">
        <f>IF(N190="snížená",J190,0)</f>
        <v>0</v>
      </c>
      <c r="BG190" s="188">
        <f>IF(N190="zákl. přenesená",J190,0)</f>
        <v>0</v>
      </c>
      <c r="BH190" s="188">
        <f>IF(N190="sníž. přenesená",J190,0)</f>
        <v>0</v>
      </c>
      <c r="BI190" s="188">
        <f>IF(N190="nulová",J190,0)</f>
        <v>0</v>
      </c>
      <c r="BJ190" s="18" t="s">
        <v>21</v>
      </c>
      <c r="BK190" s="188">
        <f>ROUND(I190*H190,2)</f>
        <v>0</v>
      </c>
      <c r="BL190" s="18" t="s">
        <v>307</v>
      </c>
      <c r="BM190" s="187" t="s">
        <v>1738</v>
      </c>
    </row>
    <row r="191" spans="1:65" s="2" customFormat="1" ht="29.25">
      <c r="A191" s="36"/>
      <c r="B191" s="37"/>
      <c r="C191" s="38"/>
      <c r="D191" s="196" t="s">
        <v>238</v>
      </c>
      <c r="E191" s="38"/>
      <c r="F191" s="217" t="s">
        <v>1410</v>
      </c>
      <c r="G191" s="38"/>
      <c r="H191" s="38"/>
      <c r="I191" s="218"/>
      <c r="J191" s="38"/>
      <c r="K191" s="38"/>
      <c r="L191" s="41"/>
      <c r="M191" s="219"/>
      <c r="N191" s="220"/>
      <c r="O191" s="66"/>
      <c r="P191" s="66"/>
      <c r="Q191" s="66"/>
      <c r="R191" s="66"/>
      <c r="S191" s="66"/>
      <c r="T191" s="67"/>
      <c r="U191" s="36"/>
      <c r="V191" s="36"/>
      <c r="W191" s="36"/>
      <c r="X191" s="36"/>
      <c r="Y191" s="36"/>
      <c r="Z191" s="36"/>
      <c r="AA191" s="36"/>
      <c r="AB191" s="36"/>
      <c r="AC191" s="36"/>
      <c r="AD191" s="36"/>
      <c r="AE191" s="36"/>
      <c r="AT191" s="18" t="s">
        <v>238</v>
      </c>
      <c r="AU191" s="18" t="s">
        <v>89</v>
      </c>
    </row>
    <row r="192" spans="1:65" s="2" customFormat="1" ht="24.2" customHeight="1">
      <c r="A192" s="36"/>
      <c r="B192" s="37"/>
      <c r="C192" s="176" t="s">
        <v>487</v>
      </c>
      <c r="D192" s="176" t="s">
        <v>145</v>
      </c>
      <c r="E192" s="177" t="s">
        <v>1739</v>
      </c>
      <c r="F192" s="178" t="s">
        <v>1740</v>
      </c>
      <c r="G192" s="179" t="s">
        <v>294</v>
      </c>
      <c r="H192" s="180">
        <v>19</v>
      </c>
      <c r="I192" s="181"/>
      <c r="J192" s="182">
        <f>ROUND(I192*H192,2)</f>
        <v>0</v>
      </c>
      <c r="K192" s="178" t="s">
        <v>149</v>
      </c>
      <c r="L192" s="41"/>
      <c r="M192" s="183" t="s">
        <v>35</v>
      </c>
      <c r="N192" s="184" t="s">
        <v>51</v>
      </c>
      <c r="O192" s="66"/>
      <c r="P192" s="185">
        <f>O192*H192</f>
        <v>0</v>
      </c>
      <c r="Q192" s="185">
        <v>4.0000000000000003E-5</v>
      </c>
      <c r="R192" s="185">
        <f>Q192*H192</f>
        <v>7.6000000000000004E-4</v>
      </c>
      <c r="S192" s="185">
        <v>0</v>
      </c>
      <c r="T192" s="186">
        <f>S192*H192</f>
        <v>0</v>
      </c>
      <c r="U192" s="36"/>
      <c r="V192" s="36"/>
      <c r="W192" s="36"/>
      <c r="X192" s="36"/>
      <c r="Y192" s="36"/>
      <c r="Z192" s="36"/>
      <c r="AA192" s="36"/>
      <c r="AB192" s="36"/>
      <c r="AC192" s="36"/>
      <c r="AD192" s="36"/>
      <c r="AE192" s="36"/>
      <c r="AR192" s="187" t="s">
        <v>307</v>
      </c>
      <c r="AT192" s="187" t="s">
        <v>145</v>
      </c>
      <c r="AU192" s="187" t="s">
        <v>89</v>
      </c>
      <c r="AY192" s="18" t="s">
        <v>142</v>
      </c>
      <c r="BE192" s="188">
        <f>IF(N192="základní",J192,0)</f>
        <v>0</v>
      </c>
      <c r="BF192" s="188">
        <f>IF(N192="snížená",J192,0)</f>
        <v>0</v>
      </c>
      <c r="BG192" s="188">
        <f>IF(N192="zákl. přenesená",J192,0)</f>
        <v>0</v>
      </c>
      <c r="BH192" s="188">
        <f>IF(N192="sníž. přenesená",J192,0)</f>
        <v>0</v>
      </c>
      <c r="BI192" s="188">
        <f>IF(N192="nulová",J192,0)</f>
        <v>0</v>
      </c>
      <c r="BJ192" s="18" t="s">
        <v>21</v>
      </c>
      <c r="BK192" s="188">
        <f>ROUND(I192*H192,2)</f>
        <v>0</v>
      </c>
      <c r="BL192" s="18" t="s">
        <v>307</v>
      </c>
      <c r="BM192" s="187" t="s">
        <v>1741</v>
      </c>
    </row>
    <row r="193" spans="1:65" s="2" customFormat="1" ht="29.25">
      <c r="A193" s="36"/>
      <c r="B193" s="37"/>
      <c r="C193" s="38"/>
      <c r="D193" s="196" t="s">
        <v>238</v>
      </c>
      <c r="E193" s="38"/>
      <c r="F193" s="217" t="s">
        <v>1410</v>
      </c>
      <c r="G193" s="38"/>
      <c r="H193" s="38"/>
      <c r="I193" s="218"/>
      <c r="J193" s="38"/>
      <c r="K193" s="38"/>
      <c r="L193" s="41"/>
      <c r="M193" s="219"/>
      <c r="N193" s="220"/>
      <c r="O193" s="66"/>
      <c r="P193" s="66"/>
      <c r="Q193" s="66"/>
      <c r="R193" s="66"/>
      <c r="S193" s="66"/>
      <c r="T193" s="67"/>
      <c r="U193" s="36"/>
      <c r="V193" s="36"/>
      <c r="W193" s="36"/>
      <c r="X193" s="36"/>
      <c r="Y193" s="36"/>
      <c r="Z193" s="36"/>
      <c r="AA193" s="36"/>
      <c r="AB193" s="36"/>
      <c r="AC193" s="36"/>
      <c r="AD193" s="36"/>
      <c r="AE193" s="36"/>
      <c r="AT193" s="18" t="s">
        <v>238</v>
      </c>
      <c r="AU193" s="18" t="s">
        <v>89</v>
      </c>
    </row>
    <row r="194" spans="1:65" s="2" customFormat="1" ht="24.2" customHeight="1">
      <c r="A194" s="36"/>
      <c r="B194" s="37"/>
      <c r="C194" s="176" t="s">
        <v>491</v>
      </c>
      <c r="D194" s="176" t="s">
        <v>145</v>
      </c>
      <c r="E194" s="177" t="s">
        <v>1742</v>
      </c>
      <c r="F194" s="178" t="s">
        <v>1743</v>
      </c>
      <c r="G194" s="179" t="s">
        <v>294</v>
      </c>
      <c r="H194" s="180">
        <v>35</v>
      </c>
      <c r="I194" s="181"/>
      <c r="J194" s="182">
        <f>ROUND(I194*H194,2)</f>
        <v>0</v>
      </c>
      <c r="K194" s="178" t="s">
        <v>149</v>
      </c>
      <c r="L194" s="41"/>
      <c r="M194" s="183" t="s">
        <v>35</v>
      </c>
      <c r="N194" s="184" t="s">
        <v>51</v>
      </c>
      <c r="O194" s="66"/>
      <c r="P194" s="185">
        <f>O194*H194</f>
        <v>0</v>
      </c>
      <c r="Q194" s="185">
        <v>5.0000000000000002E-5</v>
      </c>
      <c r="R194" s="185">
        <f>Q194*H194</f>
        <v>1.75E-3</v>
      </c>
      <c r="S194" s="185">
        <v>0</v>
      </c>
      <c r="T194" s="186">
        <f>S194*H194</f>
        <v>0</v>
      </c>
      <c r="U194" s="36"/>
      <c r="V194" s="36"/>
      <c r="W194" s="36"/>
      <c r="X194" s="36"/>
      <c r="Y194" s="36"/>
      <c r="Z194" s="36"/>
      <c r="AA194" s="36"/>
      <c r="AB194" s="36"/>
      <c r="AC194" s="36"/>
      <c r="AD194" s="36"/>
      <c r="AE194" s="36"/>
      <c r="AR194" s="187" t="s">
        <v>307</v>
      </c>
      <c r="AT194" s="187" t="s">
        <v>145</v>
      </c>
      <c r="AU194" s="187" t="s">
        <v>89</v>
      </c>
      <c r="AY194" s="18" t="s">
        <v>142</v>
      </c>
      <c r="BE194" s="188">
        <f>IF(N194="základní",J194,0)</f>
        <v>0</v>
      </c>
      <c r="BF194" s="188">
        <f>IF(N194="snížená",J194,0)</f>
        <v>0</v>
      </c>
      <c r="BG194" s="188">
        <f>IF(N194="zákl. přenesená",J194,0)</f>
        <v>0</v>
      </c>
      <c r="BH194" s="188">
        <f>IF(N194="sníž. přenesená",J194,0)</f>
        <v>0</v>
      </c>
      <c r="BI194" s="188">
        <f>IF(N194="nulová",J194,0)</f>
        <v>0</v>
      </c>
      <c r="BJ194" s="18" t="s">
        <v>21</v>
      </c>
      <c r="BK194" s="188">
        <f>ROUND(I194*H194,2)</f>
        <v>0</v>
      </c>
      <c r="BL194" s="18" t="s">
        <v>307</v>
      </c>
      <c r="BM194" s="187" t="s">
        <v>1744</v>
      </c>
    </row>
    <row r="195" spans="1:65" s="2" customFormat="1" ht="29.25">
      <c r="A195" s="36"/>
      <c r="B195" s="37"/>
      <c r="C195" s="38"/>
      <c r="D195" s="196" t="s">
        <v>238</v>
      </c>
      <c r="E195" s="38"/>
      <c r="F195" s="217" t="s">
        <v>1410</v>
      </c>
      <c r="G195" s="38"/>
      <c r="H195" s="38"/>
      <c r="I195" s="218"/>
      <c r="J195" s="38"/>
      <c r="K195" s="38"/>
      <c r="L195" s="41"/>
      <c r="M195" s="219"/>
      <c r="N195" s="220"/>
      <c r="O195" s="66"/>
      <c r="P195" s="66"/>
      <c r="Q195" s="66"/>
      <c r="R195" s="66"/>
      <c r="S195" s="66"/>
      <c r="T195" s="67"/>
      <c r="U195" s="36"/>
      <c r="V195" s="36"/>
      <c r="W195" s="36"/>
      <c r="X195" s="36"/>
      <c r="Y195" s="36"/>
      <c r="Z195" s="36"/>
      <c r="AA195" s="36"/>
      <c r="AB195" s="36"/>
      <c r="AC195" s="36"/>
      <c r="AD195" s="36"/>
      <c r="AE195" s="36"/>
      <c r="AT195" s="18" t="s">
        <v>238</v>
      </c>
      <c r="AU195" s="18" t="s">
        <v>89</v>
      </c>
    </row>
    <row r="196" spans="1:65" s="2" customFormat="1" ht="24.2" customHeight="1">
      <c r="A196" s="36"/>
      <c r="B196" s="37"/>
      <c r="C196" s="176" t="s">
        <v>495</v>
      </c>
      <c r="D196" s="176" t="s">
        <v>145</v>
      </c>
      <c r="E196" s="177" t="s">
        <v>1745</v>
      </c>
      <c r="F196" s="178" t="s">
        <v>1746</v>
      </c>
      <c r="G196" s="179" t="s">
        <v>294</v>
      </c>
      <c r="H196" s="180">
        <v>10</v>
      </c>
      <c r="I196" s="181"/>
      <c r="J196" s="182">
        <f>ROUND(I196*H196,2)</f>
        <v>0</v>
      </c>
      <c r="K196" s="178" t="s">
        <v>149</v>
      </c>
      <c r="L196" s="41"/>
      <c r="M196" s="183" t="s">
        <v>35</v>
      </c>
      <c r="N196" s="184" t="s">
        <v>51</v>
      </c>
      <c r="O196" s="66"/>
      <c r="P196" s="185">
        <f>O196*H196</f>
        <v>0</v>
      </c>
      <c r="Q196" s="185">
        <v>6.9999999999999994E-5</v>
      </c>
      <c r="R196" s="185">
        <f>Q196*H196</f>
        <v>6.9999999999999988E-4</v>
      </c>
      <c r="S196" s="185">
        <v>0</v>
      </c>
      <c r="T196" s="186">
        <f>S196*H196</f>
        <v>0</v>
      </c>
      <c r="U196" s="36"/>
      <c r="V196" s="36"/>
      <c r="W196" s="36"/>
      <c r="X196" s="36"/>
      <c r="Y196" s="36"/>
      <c r="Z196" s="36"/>
      <c r="AA196" s="36"/>
      <c r="AB196" s="36"/>
      <c r="AC196" s="36"/>
      <c r="AD196" s="36"/>
      <c r="AE196" s="36"/>
      <c r="AR196" s="187" t="s">
        <v>307</v>
      </c>
      <c r="AT196" s="187" t="s">
        <v>145</v>
      </c>
      <c r="AU196" s="187" t="s">
        <v>89</v>
      </c>
      <c r="AY196" s="18" t="s">
        <v>142</v>
      </c>
      <c r="BE196" s="188">
        <f>IF(N196="základní",J196,0)</f>
        <v>0</v>
      </c>
      <c r="BF196" s="188">
        <f>IF(N196="snížená",J196,0)</f>
        <v>0</v>
      </c>
      <c r="BG196" s="188">
        <f>IF(N196="zákl. přenesená",J196,0)</f>
        <v>0</v>
      </c>
      <c r="BH196" s="188">
        <f>IF(N196="sníž. přenesená",J196,0)</f>
        <v>0</v>
      </c>
      <c r="BI196" s="188">
        <f>IF(N196="nulová",J196,0)</f>
        <v>0</v>
      </c>
      <c r="BJ196" s="18" t="s">
        <v>21</v>
      </c>
      <c r="BK196" s="188">
        <f>ROUND(I196*H196,2)</f>
        <v>0</v>
      </c>
      <c r="BL196" s="18" t="s">
        <v>307</v>
      </c>
      <c r="BM196" s="187" t="s">
        <v>1747</v>
      </c>
    </row>
    <row r="197" spans="1:65" s="2" customFormat="1" ht="29.25">
      <c r="A197" s="36"/>
      <c r="B197" s="37"/>
      <c r="C197" s="38"/>
      <c r="D197" s="196" t="s">
        <v>238</v>
      </c>
      <c r="E197" s="38"/>
      <c r="F197" s="217" t="s">
        <v>1410</v>
      </c>
      <c r="G197" s="38"/>
      <c r="H197" s="38"/>
      <c r="I197" s="218"/>
      <c r="J197" s="38"/>
      <c r="K197" s="38"/>
      <c r="L197" s="41"/>
      <c r="M197" s="219"/>
      <c r="N197" s="220"/>
      <c r="O197" s="66"/>
      <c r="P197" s="66"/>
      <c r="Q197" s="66"/>
      <c r="R197" s="66"/>
      <c r="S197" s="66"/>
      <c r="T197" s="67"/>
      <c r="U197" s="36"/>
      <c r="V197" s="36"/>
      <c r="W197" s="36"/>
      <c r="X197" s="36"/>
      <c r="Y197" s="36"/>
      <c r="Z197" s="36"/>
      <c r="AA197" s="36"/>
      <c r="AB197" s="36"/>
      <c r="AC197" s="36"/>
      <c r="AD197" s="36"/>
      <c r="AE197" s="36"/>
      <c r="AT197" s="18" t="s">
        <v>238</v>
      </c>
      <c r="AU197" s="18" t="s">
        <v>89</v>
      </c>
    </row>
    <row r="198" spans="1:65" s="2" customFormat="1" ht="24.2" customHeight="1">
      <c r="A198" s="36"/>
      <c r="B198" s="37"/>
      <c r="C198" s="176" t="s">
        <v>499</v>
      </c>
      <c r="D198" s="176" t="s">
        <v>145</v>
      </c>
      <c r="E198" s="177" t="s">
        <v>1748</v>
      </c>
      <c r="F198" s="178" t="s">
        <v>1749</v>
      </c>
      <c r="G198" s="179" t="s">
        <v>294</v>
      </c>
      <c r="H198" s="180">
        <v>42</v>
      </c>
      <c r="I198" s="181"/>
      <c r="J198" s="182">
        <f>ROUND(I198*H198,2)</f>
        <v>0</v>
      </c>
      <c r="K198" s="178" t="s">
        <v>149</v>
      </c>
      <c r="L198" s="41"/>
      <c r="M198" s="183" t="s">
        <v>35</v>
      </c>
      <c r="N198" s="184" t="s">
        <v>51</v>
      </c>
      <c r="O198" s="66"/>
      <c r="P198" s="185">
        <f>O198*H198</f>
        <v>0</v>
      </c>
      <c r="Q198" s="185">
        <v>9.0000000000000006E-5</v>
      </c>
      <c r="R198" s="185">
        <f>Q198*H198</f>
        <v>3.7800000000000004E-3</v>
      </c>
      <c r="S198" s="185">
        <v>0</v>
      </c>
      <c r="T198" s="186">
        <f>S198*H198</f>
        <v>0</v>
      </c>
      <c r="U198" s="36"/>
      <c r="V198" s="36"/>
      <c r="W198" s="36"/>
      <c r="X198" s="36"/>
      <c r="Y198" s="36"/>
      <c r="Z198" s="36"/>
      <c r="AA198" s="36"/>
      <c r="AB198" s="36"/>
      <c r="AC198" s="36"/>
      <c r="AD198" s="36"/>
      <c r="AE198" s="36"/>
      <c r="AR198" s="187" t="s">
        <v>307</v>
      </c>
      <c r="AT198" s="187" t="s">
        <v>145</v>
      </c>
      <c r="AU198" s="187" t="s">
        <v>89</v>
      </c>
      <c r="AY198" s="18" t="s">
        <v>142</v>
      </c>
      <c r="BE198" s="188">
        <f>IF(N198="základní",J198,0)</f>
        <v>0</v>
      </c>
      <c r="BF198" s="188">
        <f>IF(N198="snížená",J198,0)</f>
        <v>0</v>
      </c>
      <c r="BG198" s="188">
        <f>IF(N198="zákl. přenesená",J198,0)</f>
        <v>0</v>
      </c>
      <c r="BH198" s="188">
        <f>IF(N198="sníž. přenesená",J198,0)</f>
        <v>0</v>
      </c>
      <c r="BI198" s="188">
        <f>IF(N198="nulová",J198,0)</f>
        <v>0</v>
      </c>
      <c r="BJ198" s="18" t="s">
        <v>21</v>
      </c>
      <c r="BK198" s="188">
        <f>ROUND(I198*H198,2)</f>
        <v>0</v>
      </c>
      <c r="BL198" s="18" t="s">
        <v>307</v>
      </c>
      <c r="BM198" s="187" t="s">
        <v>1750</v>
      </c>
    </row>
    <row r="199" spans="1:65" s="2" customFormat="1" ht="29.25">
      <c r="A199" s="36"/>
      <c r="B199" s="37"/>
      <c r="C199" s="38"/>
      <c r="D199" s="196" t="s">
        <v>238</v>
      </c>
      <c r="E199" s="38"/>
      <c r="F199" s="217" t="s">
        <v>1410</v>
      </c>
      <c r="G199" s="38"/>
      <c r="H199" s="38"/>
      <c r="I199" s="218"/>
      <c r="J199" s="38"/>
      <c r="K199" s="38"/>
      <c r="L199" s="41"/>
      <c r="M199" s="219"/>
      <c r="N199" s="220"/>
      <c r="O199" s="66"/>
      <c r="P199" s="66"/>
      <c r="Q199" s="66"/>
      <c r="R199" s="66"/>
      <c r="S199" s="66"/>
      <c r="T199" s="67"/>
      <c r="U199" s="36"/>
      <c r="V199" s="36"/>
      <c r="W199" s="36"/>
      <c r="X199" s="36"/>
      <c r="Y199" s="36"/>
      <c r="Z199" s="36"/>
      <c r="AA199" s="36"/>
      <c r="AB199" s="36"/>
      <c r="AC199" s="36"/>
      <c r="AD199" s="36"/>
      <c r="AE199" s="36"/>
      <c r="AT199" s="18" t="s">
        <v>238</v>
      </c>
      <c r="AU199" s="18" t="s">
        <v>89</v>
      </c>
    </row>
    <row r="200" spans="1:65" s="2" customFormat="1" ht="14.45" customHeight="1">
      <c r="A200" s="36"/>
      <c r="B200" s="37"/>
      <c r="C200" s="176" t="s">
        <v>503</v>
      </c>
      <c r="D200" s="176" t="s">
        <v>145</v>
      </c>
      <c r="E200" s="177" t="s">
        <v>1751</v>
      </c>
      <c r="F200" s="178" t="s">
        <v>1752</v>
      </c>
      <c r="G200" s="179" t="s">
        <v>294</v>
      </c>
      <c r="H200" s="180">
        <v>7</v>
      </c>
      <c r="I200" s="181"/>
      <c r="J200" s="182">
        <f>ROUND(I200*H200,2)</f>
        <v>0</v>
      </c>
      <c r="K200" s="178" t="s">
        <v>149</v>
      </c>
      <c r="L200" s="41"/>
      <c r="M200" s="183" t="s">
        <v>35</v>
      </c>
      <c r="N200" s="184" t="s">
        <v>51</v>
      </c>
      <c r="O200" s="66"/>
      <c r="P200" s="185">
        <f>O200*H200</f>
        <v>0</v>
      </c>
      <c r="Q200" s="185">
        <v>2.4199999999999998E-3</v>
      </c>
      <c r="R200" s="185">
        <f>Q200*H200</f>
        <v>1.694E-2</v>
      </c>
      <c r="S200" s="185">
        <v>0</v>
      </c>
      <c r="T200" s="186">
        <f>S200*H200</f>
        <v>0</v>
      </c>
      <c r="U200" s="36"/>
      <c r="V200" s="36"/>
      <c r="W200" s="36"/>
      <c r="X200" s="36"/>
      <c r="Y200" s="36"/>
      <c r="Z200" s="36"/>
      <c r="AA200" s="36"/>
      <c r="AB200" s="36"/>
      <c r="AC200" s="36"/>
      <c r="AD200" s="36"/>
      <c r="AE200" s="36"/>
      <c r="AR200" s="187" t="s">
        <v>307</v>
      </c>
      <c r="AT200" s="187" t="s">
        <v>145</v>
      </c>
      <c r="AU200" s="187" t="s">
        <v>89</v>
      </c>
      <c r="AY200" s="18" t="s">
        <v>142</v>
      </c>
      <c r="BE200" s="188">
        <f>IF(N200="základní",J200,0)</f>
        <v>0</v>
      </c>
      <c r="BF200" s="188">
        <f>IF(N200="snížená",J200,0)</f>
        <v>0</v>
      </c>
      <c r="BG200" s="188">
        <f>IF(N200="zákl. přenesená",J200,0)</f>
        <v>0</v>
      </c>
      <c r="BH200" s="188">
        <f>IF(N200="sníž. přenesená",J200,0)</f>
        <v>0</v>
      </c>
      <c r="BI200" s="188">
        <f>IF(N200="nulová",J200,0)</f>
        <v>0</v>
      </c>
      <c r="BJ200" s="18" t="s">
        <v>21</v>
      </c>
      <c r="BK200" s="188">
        <f>ROUND(I200*H200,2)</f>
        <v>0</v>
      </c>
      <c r="BL200" s="18" t="s">
        <v>307</v>
      </c>
      <c r="BM200" s="187" t="s">
        <v>1753</v>
      </c>
    </row>
    <row r="201" spans="1:65" s="2" customFormat="1" ht="39">
      <c r="A201" s="36"/>
      <c r="B201" s="37"/>
      <c r="C201" s="38"/>
      <c r="D201" s="196" t="s">
        <v>238</v>
      </c>
      <c r="E201" s="38"/>
      <c r="F201" s="217" t="s">
        <v>1754</v>
      </c>
      <c r="G201" s="38"/>
      <c r="H201" s="38"/>
      <c r="I201" s="218"/>
      <c r="J201" s="38"/>
      <c r="K201" s="38"/>
      <c r="L201" s="41"/>
      <c r="M201" s="219"/>
      <c r="N201" s="220"/>
      <c r="O201" s="66"/>
      <c r="P201" s="66"/>
      <c r="Q201" s="66"/>
      <c r="R201" s="66"/>
      <c r="S201" s="66"/>
      <c r="T201" s="67"/>
      <c r="U201" s="36"/>
      <c r="V201" s="36"/>
      <c r="W201" s="36"/>
      <c r="X201" s="36"/>
      <c r="Y201" s="36"/>
      <c r="Z201" s="36"/>
      <c r="AA201" s="36"/>
      <c r="AB201" s="36"/>
      <c r="AC201" s="36"/>
      <c r="AD201" s="36"/>
      <c r="AE201" s="36"/>
      <c r="AT201" s="18" t="s">
        <v>238</v>
      </c>
      <c r="AU201" s="18" t="s">
        <v>89</v>
      </c>
    </row>
    <row r="202" spans="1:65" s="2" customFormat="1" ht="14.45" customHeight="1">
      <c r="A202" s="36"/>
      <c r="B202" s="37"/>
      <c r="C202" s="176" t="s">
        <v>507</v>
      </c>
      <c r="D202" s="176" t="s">
        <v>145</v>
      </c>
      <c r="E202" s="177" t="s">
        <v>1755</v>
      </c>
      <c r="F202" s="178" t="s">
        <v>1756</v>
      </c>
      <c r="G202" s="179" t="s">
        <v>294</v>
      </c>
      <c r="H202" s="180">
        <v>15</v>
      </c>
      <c r="I202" s="181"/>
      <c r="J202" s="182">
        <f>ROUND(I202*H202,2)</f>
        <v>0</v>
      </c>
      <c r="K202" s="178" t="s">
        <v>149</v>
      </c>
      <c r="L202" s="41"/>
      <c r="M202" s="183" t="s">
        <v>35</v>
      </c>
      <c r="N202" s="184" t="s">
        <v>51</v>
      </c>
      <c r="O202" s="66"/>
      <c r="P202" s="185">
        <f>O202*H202</f>
        <v>0</v>
      </c>
      <c r="Q202" s="185">
        <v>2.6800000000000001E-3</v>
      </c>
      <c r="R202" s="185">
        <f>Q202*H202</f>
        <v>4.02E-2</v>
      </c>
      <c r="S202" s="185">
        <v>0</v>
      </c>
      <c r="T202" s="186">
        <f>S202*H202</f>
        <v>0</v>
      </c>
      <c r="U202" s="36"/>
      <c r="V202" s="36"/>
      <c r="W202" s="36"/>
      <c r="X202" s="36"/>
      <c r="Y202" s="36"/>
      <c r="Z202" s="36"/>
      <c r="AA202" s="36"/>
      <c r="AB202" s="36"/>
      <c r="AC202" s="36"/>
      <c r="AD202" s="36"/>
      <c r="AE202" s="36"/>
      <c r="AR202" s="187" t="s">
        <v>307</v>
      </c>
      <c r="AT202" s="187" t="s">
        <v>145</v>
      </c>
      <c r="AU202" s="187" t="s">
        <v>89</v>
      </c>
      <c r="AY202" s="18" t="s">
        <v>142</v>
      </c>
      <c r="BE202" s="188">
        <f>IF(N202="základní",J202,0)</f>
        <v>0</v>
      </c>
      <c r="BF202" s="188">
        <f>IF(N202="snížená",J202,0)</f>
        <v>0</v>
      </c>
      <c r="BG202" s="188">
        <f>IF(N202="zákl. přenesená",J202,0)</f>
        <v>0</v>
      </c>
      <c r="BH202" s="188">
        <f>IF(N202="sníž. přenesená",J202,0)</f>
        <v>0</v>
      </c>
      <c r="BI202" s="188">
        <f>IF(N202="nulová",J202,0)</f>
        <v>0</v>
      </c>
      <c r="BJ202" s="18" t="s">
        <v>21</v>
      </c>
      <c r="BK202" s="188">
        <f>ROUND(I202*H202,2)</f>
        <v>0</v>
      </c>
      <c r="BL202" s="18" t="s">
        <v>307</v>
      </c>
      <c r="BM202" s="187" t="s">
        <v>1757</v>
      </c>
    </row>
    <row r="203" spans="1:65" s="2" customFormat="1" ht="39">
      <c r="A203" s="36"/>
      <c r="B203" s="37"/>
      <c r="C203" s="38"/>
      <c r="D203" s="196" t="s">
        <v>238</v>
      </c>
      <c r="E203" s="38"/>
      <c r="F203" s="217" t="s">
        <v>1754</v>
      </c>
      <c r="G203" s="38"/>
      <c r="H203" s="38"/>
      <c r="I203" s="218"/>
      <c r="J203" s="38"/>
      <c r="K203" s="38"/>
      <c r="L203" s="41"/>
      <c r="M203" s="219"/>
      <c r="N203" s="220"/>
      <c r="O203" s="66"/>
      <c r="P203" s="66"/>
      <c r="Q203" s="66"/>
      <c r="R203" s="66"/>
      <c r="S203" s="66"/>
      <c r="T203" s="67"/>
      <c r="U203" s="36"/>
      <c r="V203" s="36"/>
      <c r="W203" s="36"/>
      <c r="X203" s="36"/>
      <c r="Y203" s="36"/>
      <c r="Z203" s="36"/>
      <c r="AA203" s="36"/>
      <c r="AB203" s="36"/>
      <c r="AC203" s="36"/>
      <c r="AD203" s="36"/>
      <c r="AE203" s="36"/>
      <c r="AT203" s="18" t="s">
        <v>238</v>
      </c>
      <c r="AU203" s="18" t="s">
        <v>89</v>
      </c>
    </row>
    <row r="204" spans="1:65" s="2" customFormat="1" ht="14.45" customHeight="1">
      <c r="A204" s="36"/>
      <c r="B204" s="37"/>
      <c r="C204" s="176" t="s">
        <v>511</v>
      </c>
      <c r="D204" s="176" t="s">
        <v>145</v>
      </c>
      <c r="E204" s="177" t="s">
        <v>1758</v>
      </c>
      <c r="F204" s="178" t="s">
        <v>1759</v>
      </c>
      <c r="G204" s="179" t="s">
        <v>177</v>
      </c>
      <c r="H204" s="180">
        <v>44</v>
      </c>
      <c r="I204" s="181"/>
      <c r="J204" s="182">
        <f>ROUND(I204*H204,2)</f>
        <v>0</v>
      </c>
      <c r="K204" s="178" t="s">
        <v>149</v>
      </c>
      <c r="L204" s="41"/>
      <c r="M204" s="183" t="s">
        <v>35</v>
      </c>
      <c r="N204" s="184" t="s">
        <v>51</v>
      </c>
      <c r="O204" s="66"/>
      <c r="P204" s="185">
        <f>O204*H204</f>
        <v>0</v>
      </c>
      <c r="Q204" s="185">
        <v>0</v>
      </c>
      <c r="R204" s="185">
        <f>Q204*H204</f>
        <v>0</v>
      </c>
      <c r="S204" s="185">
        <v>0</v>
      </c>
      <c r="T204" s="186">
        <f>S204*H204</f>
        <v>0</v>
      </c>
      <c r="U204" s="36"/>
      <c r="V204" s="36"/>
      <c r="W204" s="36"/>
      <c r="X204" s="36"/>
      <c r="Y204" s="36"/>
      <c r="Z204" s="36"/>
      <c r="AA204" s="36"/>
      <c r="AB204" s="36"/>
      <c r="AC204" s="36"/>
      <c r="AD204" s="36"/>
      <c r="AE204" s="36"/>
      <c r="AR204" s="187" t="s">
        <v>307</v>
      </c>
      <c r="AT204" s="187" t="s">
        <v>145</v>
      </c>
      <c r="AU204" s="187" t="s">
        <v>89</v>
      </c>
      <c r="AY204" s="18" t="s">
        <v>142</v>
      </c>
      <c r="BE204" s="188">
        <f>IF(N204="základní",J204,0)</f>
        <v>0</v>
      </c>
      <c r="BF204" s="188">
        <f>IF(N204="snížená",J204,0)</f>
        <v>0</v>
      </c>
      <c r="BG204" s="188">
        <f>IF(N204="zákl. přenesená",J204,0)</f>
        <v>0</v>
      </c>
      <c r="BH204" s="188">
        <f>IF(N204="sníž. přenesená",J204,0)</f>
        <v>0</v>
      </c>
      <c r="BI204" s="188">
        <f>IF(N204="nulová",J204,0)</f>
        <v>0</v>
      </c>
      <c r="BJ204" s="18" t="s">
        <v>21</v>
      </c>
      <c r="BK204" s="188">
        <f>ROUND(I204*H204,2)</f>
        <v>0</v>
      </c>
      <c r="BL204" s="18" t="s">
        <v>307</v>
      </c>
      <c r="BM204" s="187" t="s">
        <v>1760</v>
      </c>
    </row>
    <row r="205" spans="1:65" s="2" customFormat="1" ht="48.75">
      <c r="A205" s="36"/>
      <c r="B205" s="37"/>
      <c r="C205" s="38"/>
      <c r="D205" s="196" t="s">
        <v>238</v>
      </c>
      <c r="E205" s="38"/>
      <c r="F205" s="217" t="s">
        <v>1761</v>
      </c>
      <c r="G205" s="38"/>
      <c r="H205" s="38"/>
      <c r="I205" s="218"/>
      <c r="J205" s="38"/>
      <c r="K205" s="38"/>
      <c r="L205" s="41"/>
      <c r="M205" s="219"/>
      <c r="N205" s="220"/>
      <c r="O205" s="66"/>
      <c r="P205" s="66"/>
      <c r="Q205" s="66"/>
      <c r="R205" s="66"/>
      <c r="S205" s="66"/>
      <c r="T205" s="67"/>
      <c r="U205" s="36"/>
      <c r="V205" s="36"/>
      <c r="W205" s="36"/>
      <c r="X205" s="36"/>
      <c r="Y205" s="36"/>
      <c r="Z205" s="36"/>
      <c r="AA205" s="36"/>
      <c r="AB205" s="36"/>
      <c r="AC205" s="36"/>
      <c r="AD205" s="36"/>
      <c r="AE205" s="36"/>
      <c r="AT205" s="18" t="s">
        <v>238</v>
      </c>
      <c r="AU205" s="18" t="s">
        <v>89</v>
      </c>
    </row>
    <row r="206" spans="1:65" s="2" customFormat="1" ht="14.45" customHeight="1">
      <c r="A206" s="36"/>
      <c r="B206" s="37"/>
      <c r="C206" s="176" t="s">
        <v>520</v>
      </c>
      <c r="D206" s="176" t="s">
        <v>145</v>
      </c>
      <c r="E206" s="177" t="s">
        <v>1762</v>
      </c>
      <c r="F206" s="178" t="s">
        <v>1763</v>
      </c>
      <c r="G206" s="179" t="s">
        <v>177</v>
      </c>
      <c r="H206" s="180">
        <v>45</v>
      </c>
      <c r="I206" s="181"/>
      <c r="J206" s="182">
        <f>ROUND(I206*H206,2)</f>
        <v>0</v>
      </c>
      <c r="K206" s="178" t="s">
        <v>149</v>
      </c>
      <c r="L206" s="41"/>
      <c r="M206" s="183" t="s">
        <v>35</v>
      </c>
      <c r="N206" s="184" t="s">
        <v>51</v>
      </c>
      <c r="O206" s="66"/>
      <c r="P206" s="185">
        <f>O206*H206</f>
        <v>0</v>
      </c>
      <c r="Q206" s="185">
        <v>1.2999999999999999E-4</v>
      </c>
      <c r="R206" s="185">
        <f>Q206*H206</f>
        <v>5.8499999999999993E-3</v>
      </c>
      <c r="S206" s="185">
        <v>0</v>
      </c>
      <c r="T206" s="186">
        <f>S206*H206</f>
        <v>0</v>
      </c>
      <c r="U206" s="36"/>
      <c r="V206" s="36"/>
      <c r="W206" s="36"/>
      <c r="X206" s="36"/>
      <c r="Y206" s="36"/>
      <c r="Z206" s="36"/>
      <c r="AA206" s="36"/>
      <c r="AB206" s="36"/>
      <c r="AC206" s="36"/>
      <c r="AD206" s="36"/>
      <c r="AE206" s="36"/>
      <c r="AR206" s="187" t="s">
        <v>307</v>
      </c>
      <c r="AT206" s="187" t="s">
        <v>145</v>
      </c>
      <c r="AU206" s="187" t="s">
        <v>89</v>
      </c>
      <c r="AY206" s="18" t="s">
        <v>142</v>
      </c>
      <c r="BE206" s="188">
        <f>IF(N206="základní",J206,0)</f>
        <v>0</v>
      </c>
      <c r="BF206" s="188">
        <f>IF(N206="snížená",J206,0)</f>
        <v>0</v>
      </c>
      <c r="BG206" s="188">
        <f>IF(N206="zákl. přenesená",J206,0)</f>
        <v>0</v>
      </c>
      <c r="BH206" s="188">
        <f>IF(N206="sníž. přenesená",J206,0)</f>
        <v>0</v>
      </c>
      <c r="BI206" s="188">
        <f>IF(N206="nulová",J206,0)</f>
        <v>0</v>
      </c>
      <c r="BJ206" s="18" t="s">
        <v>21</v>
      </c>
      <c r="BK206" s="188">
        <f>ROUND(I206*H206,2)</f>
        <v>0</v>
      </c>
      <c r="BL206" s="18" t="s">
        <v>307</v>
      </c>
      <c r="BM206" s="187" t="s">
        <v>1764</v>
      </c>
    </row>
    <row r="207" spans="1:65" s="2" customFormat="1" ht="39">
      <c r="A207" s="36"/>
      <c r="B207" s="37"/>
      <c r="C207" s="38"/>
      <c r="D207" s="196" t="s">
        <v>238</v>
      </c>
      <c r="E207" s="38"/>
      <c r="F207" s="217" t="s">
        <v>1765</v>
      </c>
      <c r="G207" s="38"/>
      <c r="H207" s="38"/>
      <c r="I207" s="218"/>
      <c r="J207" s="38"/>
      <c r="K207" s="38"/>
      <c r="L207" s="41"/>
      <c r="M207" s="219"/>
      <c r="N207" s="220"/>
      <c r="O207" s="66"/>
      <c r="P207" s="66"/>
      <c r="Q207" s="66"/>
      <c r="R207" s="66"/>
      <c r="S207" s="66"/>
      <c r="T207" s="67"/>
      <c r="U207" s="36"/>
      <c r="V207" s="36"/>
      <c r="W207" s="36"/>
      <c r="X207" s="36"/>
      <c r="Y207" s="36"/>
      <c r="Z207" s="36"/>
      <c r="AA207" s="36"/>
      <c r="AB207" s="36"/>
      <c r="AC207" s="36"/>
      <c r="AD207" s="36"/>
      <c r="AE207" s="36"/>
      <c r="AT207" s="18" t="s">
        <v>238</v>
      </c>
      <c r="AU207" s="18" t="s">
        <v>89</v>
      </c>
    </row>
    <row r="208" spans="1:65" s="2" customFormat="1" ht="14.45" customHeight="1">
      <c r="A208" s="36"/>
      <c r="B208" s="37"/>
      <c r="C208" s="176" t="s">
        <v>525</v>
      </c>
      <c r="D208" s="176" t="s">
        <v>145</v>
      </c>
      <c r="E208" s="177" t="s">
        <v>1766</v>
      </c>
      <c r="F208" s="178" t="s">
        <v>1767</v>
      </c>
      <c r="G208" s="179" t="s">
        <v>1768</v>
      </c>
      <c r="H208" s="180">
        <v>4</v>
      </c>
      <c r="I208" s="181"/>
      <c r="J208" s="182">
        <f>ROUND(I208*H208,2)</f>
        <v>0</v>
      </c>
      <c r="K208" s="178" t="s">
        <v>149</v>
      </c>
      <c r="L208" s="41"/>
      <c r="M208" s="183" t="s">
        <v>35</v>
      </c>
      <c r="N208" s="184" t="s">
        <v>51</v>
      </c>
      <c r="O208" s="66"/>
      <c r="P208" s="185">
        <f>O208*H208</f>
        <v>0</v>
      </c>
      <c r="Q208" s="185">
        <v>2.5000000000000001E-4</v>
      </c>
      <c r="R208" s="185">
        <f>Q208*H208</f>
        <v>1E-3</v>
      </c>
      <c r="S208" s="185">
        <v>0</v>
      </c>
      <c r="T208" s="186">
        <f>S208*H208</f>
        <v>0</v>
      </c>
      <c r="U208" s="36"/>
      <c r="V208" s="36"/>
      <c r="W208" s="36"/>
      <c r="X208" s="36"/>
      <c r="Y208" s="36"/>
      <c r="Z208" s="36"/>
      <c r="AA208" s="36"/>
      <c r="AB208" s="36"/>
      <c r="AC208" s="36"/>
      <c r="AD208" s="36"/>
      <c r="AE208" s="36"/>
      <c r="AR208" s="187" t="s">
        <v>307</v>
      </c>
      <c r="AT208" s="187" t="s">
        <v>145</v>
      </c>
      <c r="AU208" s="187" t="s">
        <v>89</v>
      </c>
      <c r="AY208" s="18" t="s">
        <v>142</v>
      </c>
      <c r="BE208" s="188">
        <f>IF(N208="základní",J208,0)</f>
        <v>0</v>
      </c>
      <c r="BF208" s="188">
        <f>IF(N208="snížená",J208,0)</f>
        <v>0</v>
      </c>
      <c r="BG208" s="188">
        <f>IF(N208="zákl. přenesená",J208,0)</f>
        <v>0</v>
      </c>
      <c r="BH208" s="188">
        <f>IF(N208="sníž. přenesená",J208,0)</f>
        <v>0</v>
      </c>
      <c r="BI208" s="188">
        <f>IF(N208="nulová",J208,0)</f>
        <v>0</v>
      </c>
      <c r="BJ208" s="18" t="s">
        <v>21</v>
      </c>
      <c r="BK208" s="188">
        <f>ROUND(I208*H208,2)</f>
        <v>0</v>
      </c>
      <c r="BL208" s="18" t="s">
        <v>307</v>
      </c>
      <c r="BM208" s="187" t="s">
        <v>1769</v>
      </c>
    </row>
    <row r="209" spans="1:65" s="2" customFormat="1" ht="39">
      <c r="A209" s="36"/>
      <c r="B209" s="37"/>
      <c r="C209" s="38"/>
      <c r="D209" s="196" t="s">
        <v>238</v>
      </c>
      <c r="E209" s="38"/>
      <c r="F209" s="217" t="s">
        <v>1765</v>
      </c>
      <c r="G209" s="38"/>
      <c r="H209" s="38"/>
      <c r="I209" s="218"/>
      <c r="J209" s="38"/>
      <c r="K209" s="38"/>
      <c r="L209" s="41"/>
      <c r="M209" s="219"/>
      <c r="N209" s="220"/>
      <c r="O209" s="66"/>
      <c r="P209" s="66"/>
      <c r="Q209" s="66"/>
      <c r="R209" s="66"/>
      <c r="S209" s="66"/>
      <c r="T209" s="67"/>
      <c r="U209" s="36"/>
      <c r="V209" s="36"/>
      <c r="W209" s="36"/>
      <c r="X209" s="36"/>
      <c r="Y209" s="36"/>
      <c r="Z209" s="36"/>
      <c r="AA209" s="36"/>
      <c r="AB209" s="36"/>
      <c r="AC209" s="36"/>
      <c r="AD209" s="36"/>
      <c r="AE209" s="36"/>
      <c r="AT209" s="18" t="s">
        <v>238</v>
      </c>
      <c r="AU209" s="18" t="s">
        <v>89</v>
      </c>
    </row>
    <row r="210" spans="1:65" s="2" customFormat="1" ht="14.45" customHeight="1">
      <c r="A210" s="36"/>
      <c r="B210" s="37"/>
      <c r="C210" s="176" t="s">
        <v>530</v>
      </c>
      <c r="D210" s="176" t="s">
        <v>145</v>
      </c>
      <c r="E210" s="177" t="s">
        <v>1770</v>
      </c>
      <c r="F210" s="178" t="s">
        <v>1771</v>
      </c>
      <c r="G210" s="179" t="s">
        <v>177</v>
      </c>
      <c r="H210" s="180">
        <v>5</v>
      </c>
      <c r="I210" s="181"/>
      <c r="J210" s="182">
        <f>ROUND(I210*H210,2)</f>
        <v>0</v>
      </c>
      <c r="K210" s="178" t="s">
        <v>149</v>
      </c>
      <c r="L210" s="41"/>
      <c r="M210" s="183" t="s">
        <v>35</v>
      </c>
      <c r="N210" s="184" t="s">
        <v>51</v>
      </c>
      <c r="O210" s="66"/>
      <c r="P210" s="185">
        <f>O210*H210</f>
        <v>0</v>
      </c>
      <c r="Q210" s="185">
        <v>0</v>
      </c>
      <c r="R210" s="185">
        <f>Q210*H210</f>
        <v>0</v>
      </c>
      <c r="S210" s="185">
        <v>1.32E-3</v>
      </c>
      <c r="T210" s="186">
        <f>S210*H210</f>
        <v>6.6E-3</v>
      </c>
      <c r="U210" s="36"/>
      <c r="V210" s="36"/>
      <c r="W210" s="36"/>
      <c r="X210" s="36"/>
      <c r="Y210" s="36"/>
      <c r="Z210" s="36"/>
      <c r="AA210" s="36"/>
      <c r="AB210" s="36"/>
      <c r="AC210" s="36"/>
      <c r="AD210" s="36"/>
      <c r="AE210" s="36"/>
      <c r="AR210" s="187" t="s">
        <v>307</v>
      </c>
      <c r="AT210" s="187" t="s">
        <v>145</v>
      </c>
      <c r="AU210" s="187" t="s">
        <v>89</v>
      </c>
      <c r="AY210" s="18" t="s">
        <v>142</v>
      </c>
      <c r="BE210" s="188">
        <f>IF(N210="základní",J210,0)</f>
        <v>0</v>
      </c>
      <c r="BF210" s="188">
        <f>IF(N210="snížená",J210,0)</f>
        <v>0</v>
      </c>
      <c r="BG210" s="188">
        <f>IF(N210="zákl. přenesená",J210,0)</f>
        <v>0</v>
      </c>
      <c r="BH210" s="188">
        <f>IF(N210="sníž. přenesená",J210,0)</f>
        <v>0</v>
      </c>
      <c r="BI210" s="188">
        <f>IF(N210="nulová",J210,0)</f>
        <v>0</v>
      </c>
      <c r="BJ210" s="18" t="s">
        <v>21</v>
      </c>
      <c r="BK210" s="188">
        <f>ROUND(I210*H210,2)</f>
        <v>0</v>
      </c>
      <c r="BL210" s="18" t="s">
        <v>307</v>
      </c>
      <c r="BM210" s="187" t="s">
        <v>1772</v>
      </c>
    </row>
    <row r="211" spans="1:65" s="2" customFormat="1" ht="14.45" customHeight="1">
      <c r="A211" s="36"/>
      <c r="B211" s="37"/>
      <c r="C211" s="176" t="s">
        <v>534</v>
      </c>
      <c r="D211" s="176" t="s">
        <v>145</v>
      </c>
      <c r="E211" s="177" t="s">
        <v>1773</v>
      </c>
      <c r="F211" s="178" t="s">
        <v>1774</v>
      </c>
      <c r="G211" s="179" t="s">
        <v>177</v>
      </c>
      <c r="H211" s="180">
        <v>4</v>
      </c>
      <c r="I211" s="181"/>
      <c r="J211" s="182">
        <f>ROUND(I211*H211,2)</f>
        <v>0</v>
      </c>
      <c r="K211" s="178" t="s">
        <v>149</v>
      </c>
      <c r="L211" s="41"/>
      <c r="M211" s="183" t="s">
        <v>35</v>
      </c>
      <c r="N211" s="184" t="s">
        <v>51</v>
      </c>
      <c r="O211" s="66"/>
      <c r="P211" s="185">
        <f>O211*H211</f>
        <v>0</v>
      </c>
      <c r="Q211" s="185">
        <v>2.2000000000000001E-4</v>
      </c>
      <c r="R211" s="185">
        <f>Q211*H211</f>
        <v>8.8000000000000003E-4</v>
      </c>
      <c r="S211" s="185">
        <v>0</v>
      </c>
      <c r="T211" s="186">
        <f>S211*H211</f>
        <v>0</v>
      </c>
      <c r="U211" s="36"/>
      <c r="V211" s="36"/>
      <c r="W211" s="36"/>
      <c r="X211" s="36"/>
      <c r="Y211" s="36"/>
      <c r="Z211" s="36"/>
      <c r="AA211" s="36"/>
      <c r="AB211" s="36"/>
      <c r="AC211" s="36"/>
      <c r="AD211" s="36"/>
      <c r="AE211" s="36"/>
      <c r="AR211" s="187" t="s">
        <v>307</v>
      </c>
      <c r="AT211" s="187" t="s">
        <v>145</v>
      </c>
      <c r="AU211" s="187" t="s">
        <v>89</v>
      </c>
      <c r="AY211" s="18" t="s">
        <v>142</v>
      </c>
      <c r="BE211" s="188">
        <f>IF(N211="základní",J211,0)</f>
        <v>0</v>
      </c>
      <c r="BF211" s="188">
        <f>IF(N211="snížená",J211,0)</f>
        <v>0</v>
      </c>
      <c r="BG211" s="188">
        <f>IF(N211="zákl. přenesená",J211,0)</f>
        <v>0</v>
      </c>
      <c r="BH211" s="188">
        <f>IF(N211="sníž. přenesená",J211,0)</f>
        <v>0</v>
      </c>
      <c r="BI211" s="188">
        <f>IF(N211="nulová",J211,0)</f>
        <v>0</v>
      </c>
      <c r="BJ211" s="18" t="s">
        <v>21</v>
      </c>
      <c r="BK211" s="188">
        <f>ROUND(I211*H211,2)</f>
        <v>0</v>
      </c>
      <c r="BL211" s="18" t="s">
        <v>307</v>
      </c>
      <c r="BM211" s="187" t="s">
        <v>1775</v>
      </c>
    </row>
    <row r="212" spans="1:65" s="2" customFormat="1" ht="39">
      <c r="A212" s="36"/>
      <c r="B212" s="37"/>
      <c r="C212" s="38"/>
      <c r="D212" s="196" t="s">
        <v>238</v>
      </c>
      <c r="E212" s="38"/>
      <c r="F212" s="217" t="s">
        <v>1765</v>
      </c>
      <c r="G212" s="38"/>
      <c r="H212" s="38"/>
      <c r="I212" s="218"/>
      <c r="J212" s="38"/>
      <c r="K212" s="38"/>
      <c r="L212" s="41"/>
      <c r="M212" s="219"/>
      <c r="N212" s="220"/>
      <c r="O212" s="66"/>
      <c r="P212" s="66"/>
      <c r="Q212" s="66"/>
      <c r="R212" s="66"/>
      <c r="S212" s="66"/>
      <c r="T212" s="67"/>
      <c r="U212" s="36"/>
      <c r="V212" s="36"/>
      <c r="W212" s="36"/>
      <c r="X212" s="36"/>
      <c r="Y212" s="36"/>
      <c r="Z212" s="36"/>
      <c r="AA212" s="36"/>
      <c r="AB212" s="36"/>
      <c r="AC212" s="36"/>
      <c r="AD212" s="36"/>
      <c r="AE212" s="36"/>
      <c r="AT212" s="18" t="s">
        <v>238</v>
      </c>
      <c r="AU212" s="18" t="s">
        <v>89</v>
      </c>
    </row>
    <row r="213" spans="1:65" s="2" customFormat="1" ht="14.45" customHeight="1">
      <c r="A213" s="36"/>
      <c r="B213" s="37"/>
      <c r="C213" s="176" t="s">
        <v>538</v>
      </c>
      <c r="D213" s="176" t="s">
        <v>145</v>
      </c>
      <c r="E213" s="177" t="s">
        <v>1776</v>
      </c>
      <c r="F213" s="178" t="s">
        <v>1777</v>
      </c>
      <c r="G213" s="179" t="s">
        <v>177</v>
      </c>
      <c r="H213" s="180">
        <v>4</v>
      </c>
      <c r="I213" s="181"/>
      <c r="J213" s="182">
        <f>ROUND(I213*H213,2)</f>
        <v>0</v>
      </c>
      <c r="K213" s="178" t="s">
        <v>149</v>
      </c>
      <c r="L213" s="41"/>
      <c r="M213" s="183" t="s">
        <v>35</v>
      </c>
      <c r="N213" s="184" t="s">
        <v>51</v>
      </c>
      <c r="O213" s="66"/>
      <c r="P213" s="185">
        <f>O213*H213</f>
        <v>0</v>
      </c>
      <c r="Q213" s="185">
        <v>1.2E-4</v>
      </c>
      <c r="R213" s="185">
        <f>Q213*H213</f>
        <v>4.8000000000000001E-4</v>
      </c>
      <c r="S213" s="185">
        <v>0</v>
      </c>
      <c r="T213" s="186">
        <f>S213*H213</f>
        <v>0</v>
      </c>
      <c r="U213" s="36"/>
      <c r="V213" s="36"/>
      <c r="W213" s="36"/>
      <c r="X213" s="36"/>
      <c r="Y213" s="36"/>
      <c r="Z213" s="36"/>
      <c r="AA213" s="36"/>
      <c r="AB213" s="36"/>
      <c r="AC213" s="36"/>
      <c r="AD213" s="36"/>
      <c r="AE213" s="36"/>
      <c r="AR213" s="187" t="s">
        <v>307</v>
      </c>
      <c r="AT213" s="187" t="s">
        <v>145</v>
      </c>
      <c r="AU213" s="187" t="s">
        <v>89</v>
      </c>
      <c r="AY213" s="18" t="s">
        <v>142</v>
      </c>
      <c r="BE213" s="188">
        <f>IF(N213="základní",J213,0)</f>
        <v>0</v>
      </c>
      <c r="BF213" s="188">
        <f>IF(N213="snížená",J213,0)</f>
        <v>0</v>
      </c>
      <c r="BG213" s="188">
        <f>IF(N213="zákl. přenesená",J213,0)</f>
        <v>0</v>
      </c>
      <c r="BH213" s="188">
        <f>IF(N213="sníž. přenesená",J213,0)</f>
        <v>0</v>
      </c>
      <c r="BI213" s="188">
        <f>IF(N213="nulová",J213,0)</f>
        <v>0</v>
      </c>
      <c r="BJ213" s="18" t="s">
        <v>21</v>
      </c>
      <c r="BK213" s="188">
        <f>ROUND(I213*H213,2)</f>
        <v>0</v>
      </c>
      <c r="BL213" s="18" t="s">
        <v>307</v>
      </c>
      <c r="BM213" s="187" t="s">
        <v>1778</v>
      </c>
    </row>
    <row r="214" spans="1:65" s="2" customFormat="1" ht="14.45" customHeight="1">
      <c r="A214" s="36"/>
      <c r="B214" s="37"/>
      <c r="C214" s="176" t="s">
        <v>540</v>
      </c>
      <c r="D214" s="176" t="s">
        <v>145</v>
      </c>
      <c r="E214" s="177" t="s">
        <v>1779</v>
      </c>
      <c r="F214" s="178" t="s">
        <v>1780</v>
      </c>
      <c r="G214" s="179" t="s">
        <v>177</v>
      </c>
      <c r="H214" s="180">
        <v>4</v>
      </c>
      <c r="I214" s="181"/>
      <c r="J214" s="182">
        <f>ROUND(I214*H214,2)</f>
        <v>0</v>
      </c>
      <c r="K214" s="178" t="s">
        <v>149</v>
      </c>
      <c r="L214" s="41"/>
      <c r="M214" s="183" t="s">
        <v>35</v>
      </c>
      <c r="N214" s="184" t="s">
        <v>51</v>
      </c>
      <c r="O214" s="66"/>
      <c r="P214" s="185">
        <f>O214*H214</f>
        <v>0</v>
      </c>
      <c r="Q214" s="185">
        <v>1.2E-4</v>
      </c>
      <c r="R214" s="185">
        <f>Q214*H214</f>
        <v>4.8000000000000001E-4</v>
      </c>
      <c r="S214" s="185">
        <v>0</v>
      </c>
      <c r="T214" s="186">
        <f>S214*H214</f>
        <v>0</v>
      </c>
      <c r="U214" s="36"/>
      <c r="V214" s="36"/>
      <c r="W214" s="36"/>
      <c r="X214" s="36"/>
      <c r="Y214" s="36"/>
      <c r="Z214" s="36"/>
      <c r="AA214" s="36"/>
      <c r="AB214" s="36"/>
      <c r="AC214" s="36"/>
      <c r="AD214" s="36"/>
      <c r="AE214" s="36"/>
      <c r="AR214" s="187" t="s">
        <v>307</v>
      </c>
      <c r="AT214" s="187" t="s">
        <v>145</v>
      </c>
      <c r="AU214" s="187" t="s">
        <v>89</v>
      </c>
      <c r="AY214" s="18" t="s">
        <v>142</v>
      </c>
      <c r="BE214" s="188">
        <f>IF(N214="základní",J214,0)</f>
        <v>0</v>
      </c>
      <c r="BF214" s="188">
        <f>IF(N214="snížená",J214,0)</f>
        <v>0</v>
      </c>
      <c r="BG214" s="188">
        <f>IF(N214="zákl. přenesená",J214,0)</f>
        <v>0</v>
      </c>
      <c r="BH214" s="188">
        <f>IF(N214="sníž. přenesená",J214,0)</f>
        <v>0</v>
      </c>
      <c r="BI214" s="188">
        <f>IF(N214="nulová",J214,0)</f>
        <v>0</v>
      </c>
      <c r="BJ214" s="18" t="s">
        <v>21</v>
      </c>
      <c r="BK214" s="188">
        <f>ROUND(I214*H214,2)</f>
        <v>0</v>
      </c>
      <c r="BL214" s="18" t="s">
        <v>307</v>
      </c>
      <c r="BM214" s="187" t="s">
        <v>1781</v>
      </c>
    </row>
    <row r="215" spans="1:65" s="2" customFormat="1" ht="14.45" customHeight="1">
      <c r="A215" s="36"/>
      <c r="B215" s="37"/>
      <c r="C215" s="176" t="s">
        <v>544</v>
      </c>
      <c r="D215" s="176" t="s">
        <v>145</v>
      </c>
      <c r="E215" s="177" t="s">
        <v>1782</v>
      </c>
      <c r="F215" s="178" t="s">
        <v>1783</v>
      </c>
      <c r="G215" s="179" t="s">
        <v>177</v>
      </c>
      <c r="H215" s="180">
        <v>8</v>
      </c>
      <c r="I215" s="181"/>
      <c r="J215" s="182">
        <f>ROUND(I215*H215,2)</f>
        <v>0</v>
      </c>
      <c r="K215" s="178" t="s">
        <v>149</v>
      </c>
      <c r="L215" s="41"/>
      <c r="M215" s="183" t="s">
        <v>35</v>
      </c>
      <c r="N215" s="184" t="s">
        <v>51</v>
      </c>
      <c r="O215" s="66"/>
      <c r="P215" s="185">
        <f>O215*H215</f>
        <v>0</v>
      </c>
      <c r="Q215" s="185">
        <v>2.1000000000000001E-4</v>
      </c>
      <c r="R215" s="185">
        <f>Q215*H215</f>
        <v>1.6800000000000001E-3</v>
      </c>
      <c r="S215" s="185">
        <v>0</v>
      </c>
      <c r="T215" s="186">
        <f>S215*H215</f>
        <v>0</v>
      </c>
      <c r="U215" s="36"/>
      <c r="V215" s="36"/>
      <c r="W215" s="36"/>
      <c r="X215" s="36"/>
      <c r="Y215" s="36"/>
      <c r="Z215" s="36"/>
      <c r="AA215" s="36"/>
      <c r="AB215" s="36"/>
      <c r="AC215" s="36"/>
      <c r="AD215" s="36"/>
      <c r="AE215" s="36"/>
      <c r="AR215" s="187" t="s">
        <v>307</v>
      </c>
      <c r="AT215" s="187" t="s">
        <v>145</v>
      </c>
      <c r="AU215" s="187" t="s">
        <v>89</v>
      </c>
      <c r="AY215" s="18" t="s">
        <v>142</v>
      </c>
      <c r="BE215" s="188">
        <f>IF(N215="základní",J215,0)</f>
        <v>0</v>
      </c>
      <c r="BF215" s="188">
        <f>IF(N215="snížená",J215,0)</f>
        <v>0</v>
      </c>
      <c r="BG215" s="188">
        <f>IF(N215="zákl. přenesená",J215,0)</f>
        <v>0</v>
      </c>
      <c r="BH215" s="188">
        <f>IF(N215="sníž. přenesená",J215,0)</f>
        <v>0</v>
      </c>
      <c r="BI215" s="188">
        <f>IF(N215="nulová",J215,0)</f>
        <v>0</v>
      </c>
      <c r="BJ215" s="18" t="s">
        <v>21</v>
      </c>
      <c r="BK215" s="188">
        <f>ROUND(I215*H215,2)</f>
        <v>0</v>
      </c>
      <c r="BL215" s="18" t="s">
        <v>307</v>
      </c>
      <c r="BM215" s="187" t="s">
        <v>1784</v>
      </c>
    </row>
    <row r="216" spans="1:65" s="2" customFormat="1" ht="14.45" customHeight="1">
      <c r="A216" s="36"/>
      <c r="B216" s="37"/>
      <c r="C216" s="176" t="s">
        <v>549</v>
      </c>
      <c r="D216" s="176" t="s">
        <v>145</v>
      </c>
      <c r="E216" s="177" t="s">
        <v>1785</v>
      </c>
      <c r="F216" s="178" t="s">
        <v>1786</v>
      </c>
      <c r="G216" s="179" t="s">
        <v>159</v>
      </c>
      <c r="H216" s="180">
        <v>2</v>
      </c>
      <c r="I216" s="181"/>
      <c r="J216" s="182">
        <f>ROUND(I216*H216,2)</f>
        <v>0</v>
      </c>
      <c r="K216" s="178" t="s">
        <v>149</v>
      </c>
      <c r="L216" s="41"/>
      <c r="M216" s="183" t="s">
        <v>35</v>
      </c>
      <c r="N216" s="184" t="s">
        <v>51</v>
      </c>
      <c r="O216" s="66"/>
      <c r="P216" s="185">
        <f>O216*H216</f>
        <v>0</v>
      </c>
      <c r="Q216" s="185">
        <v>2.92E-2</v>
      </c>
      <c r="R216" s="185">
        <f>Q216*H216</f>
        <v>5.8400000000000001E-2</v>
      </c>
      <c r="S216" s="185">
        <v>0</v>
      </c>
      <c r="T216" s="186">
        <f>S216*H216</f>
        <v>0</v>
      </c>
      <c r="U216" s="36"/>
      <c r="V216" s="36"/>
      <c r="W216" s="36"/>
      <c r="X216" s="36"/>
      <c r="Y216" s="36"/>
      <c r="Z216" s="36"/>
      <c r="AA216" s="36"/>
      <c r="AB216" s="36"/>
      <c r="AC216" s="36"/>
      <c r="AD216" s="36"/>
      <c r="AE216" s="36"/>
      <c r="AR216" s="187" t="s">
        <v>307</v>
      </c>
      <c r="AT216" s="187" t="s">
        <v>145</v>
      </c>
      <c r="AU216" s="187" t="s">
        <v>89</v>
      </c>
      <c r="AY216" s="18" t="s">
        <v>142</v>
      </c>
      <c r="BE216" s="188">
        <f>IF(N216="základní",J216,0)</f>
        <v>0</v>
      </c>
      <c r="BF216" s="188">
        <f>IF(N216="snížená",J216,0)</f>
        <v>0</v>
      </c>
      <c r="BG216" s="188">
        <f>IF(N216="zákl. přenesená",J216,0)</f>
        <v>0</v>
      </c>
      <c r="BH216" s="188">
        <f>IF(N216="sníž. přenesená",J216,0)</f>
        <v>0</v>
      </c>
      <c r="BI216" s="188">
        <f>IF(N216="nulová",J216,0)</f>
        <v>0</v>
      </c>
      <c r="BJ216" s="18" t="s">
        <v>21</v>
      </c>
      <c r="BK216" s="188">
        <f>ROUND(I216*H216,2)</f>
        <v>0</v>
      </c>
      <c r="BL216" s="18" t="s">
        <v>307</v>
      </c>
      <c r="BM216" s="187" t="s">
        <v>1787</v>
      </c>
    </row>
    <row r="217" spans="1:65" s="2" customFormat="1" ht="24.2" customHeight="1">
      <c r="A217" s="36"/>
      <c r="B217" s="37"/>
      <c r="C217" s="176" t="s">
        <v>553</v>
      </c>
      <c r="D217" s="176" t="s">
        <v>145</v>
      </c>
      <c r="E217" s="177" t="s">
        <v>1788</v>
      </c>
      <c r="F217" s="178" t="s">
        <v>1789</v>
      </c>
      <c r="G217" s="179" t="s">
        <v>294</v>
      </c>
      <c r="H217" s="180">
        <v>173</v>
      </c>
      <c r="I217" s="181"/>
      <c r="J217" s="182">
        <f>ROUND(I217*H217,2)</f>
        <v>0</v>
      </c>
      <c r="K217" s="178" t="s">
        <v>149</v>
      </c>
      <c r="L217" s="41"/>
      <c r="M217" s="183" t="s">
        <v>35</v>
      </c>
      <c r="N217" s="184" t="s">
        <v>51</v>
      </c>
      <c r="O217" s="66"/>
      <c r="P217" s="185">
        <f>O217*H217</f>
        <v>0</v>
      </c>
      <c r="Q217" s="185">
        <v>1.9000000000000001E-4</v>
      </c>
      <c r="R217" s="185">
        <f>Q217*H217</f>
        <v>3.2870000000000003E-2</v>
      </c>
      <c r="S217" s="185">
        <v>0</v>
      </c>
      <c r="T217" s="186">
        <f>S217*H217</f>
        <v>0</v>
      </c>
      <c r="U217" s="36"/>
      <c r="V217" s="36"/>
      <c r="W217" s="36"/>
      <c r="X217" s="36"/>
      <c r="Y217" s="36"/>
      <c r="Z217" s="36"/>
      <c r="AA217" s="36"/>
      <c r="AB217" s="36"/>
      <c r="AC217" s="36"/>
      <c r="AD217" s="36"/>
      <c r="AE217" s="36"/>
      <c r="AR217" s="187" t="s">
        <v>307</v>
      </c>
      <c r="AT217" s="187" t="s">
        <v>145</v>
      </c>
      <c r="AU217" s="187" t="s">
        <v>89</v>
      </c>
      <c r="AY217" s="18" t="s">
        <v>142</v>
      </c>
      <c r="BE217" s="188">
        <f>IF(N217="základní",J217,0)</f>
        <v>0</v>
      </c>
      <c r="BF217" s="188">
        <f>IF(N217="snížená",J217,0)</f>
        <v>0</v>
      </c>
      <c r="BG217" s="188">
        <f>IF(N217="zákl. přenesená",J217,0)</f>
        <v>0</v>
      </c>
      <c r="BH217" s="188">
        <f>IF(N217="sníž. přenesená",J217,0)</f>
        <v>0</v>
      </c>
      <c r="BI217" s="188">
        <f>IF(N217="nulová",J217,0)</f>
        <v>0</v>
      </c>
      <c r="BJ217" s="18" t="s">
        <v>21</v>
      </c>
      <c r="BK217" s="188">
        <f>ROUND(I217*H217,2)</f>
        <v>0</v>
      </c>
      <c r="BL217" s="18" t="s">
        <v>307</v>
      </c>
      <c r="BM217" s="187" t="s">
        <v>1790</v>
      </c>
    </row>
    <row r="218" spans="1:65" s="2" customFormat="1" ht="68.25">
      <c r="A218" s="36"/>
      <c r="B218" s="37"/>
      <c r="C218" s="38"/>
      <c r="D218" s="196" t="s">
        <v>238</v>
      </c>
      <c r="E218" s="38"/>
      <c r="F218" s="217" t="s">
        <v>1791</v>
      </c>
      <c r="G218" s="38"/>
      <c r="H218" s="38"/>
      <c r="I218" s="218"/>
      <c r="J218" s="38"/>
      <c r="K218" s="38"/>
      <c r="L218" s="41"/>
      <c r="M218" s="219"/>
      <c r="N218" s="220"/>
      <c r="O218" s="66"/>
      <c r="P218" s="66"/>
      <c r="Q218" s="66"/>
      <c r="R218" s="66"/>
      <c r="S218" s="66"/>
      <c r="T218" s="67"/>
      <c r="U218" s="36"/>
      <c r="V218" s="36"/>
      <c r="W218" s="36"/>
      <c r="X218" s="36"/>
      <c r="Y218" s="36"/>
      <c r="Z218" s="36"/>
      <c r="AA218" s="36"/>
      <c r="AB218" s="36"/>
      <c r="AC218" s="36"/>
      <c r="AD218" s="36"/>
      <c r="AE218" s="36"/>
      <c r="AT218" s="18" t="s">
        <v>238</v>
      </c>
      <c r="AU218" s="18" t="s">
        <v>89</v>
      </c>
    </row>
    <row r="219" spans="1:65" s="2" customFormat="1" ht="14.45" customHeight="1">
      <c r="A219" s="36"/>
      <c r="B219" s="37"/>
      <c r="C219" s="176" t="s">
        <v>558</v>
      </c>
      <c r="D219" s="176" t="s">
        <v>145</v>
      </c>
      <c r="E219" s="177" t="s">
        <v>1792</v>
      </c>
      <c r="F219" s="178" t="s">
        <v>1793</v>
      </c>
      <c r="G219" s="179" t="s">
        <v>294</v>
      </c>
      <c r="H219" s="180">
        <v>173</v>
      </c>
      <c r="I219" s="181"/>
      <c r="J219" s="182">
        <f>ROUND(I219*H219,2)</f>
        <v>0</v>
      </c>
      <c r="K219" s="178" t="s">
        <v>149</v>
      </c>
      <c r="L219" s="41"/>
      <c r="M219" s="183" t="s">
        <v>35</v>
      </c>
      <c r="N219" s="184" t="s">
        <v>51</v>
      </c>
      <c r="O219" s="66"/>
      <c r="P219" s="185">
        <f>O219*H219</f>
        <v>0</v>
      </c>
      <c r="Q219" s="185">
        <v>1.0000000000000001E-5</v>
      </c>
      <c r="R219" s="185">
        <f>Q219*H219</f>
        <v>1.7300000000000002E-3</v>
      </c>
      <c r="S219" s="185">
        <v>0</v>
      </c>
      <c r="T219" s="186">
        <f>S219*H219</f>
        <v>0</v>
      </c>
      <c r="U219" s="36"/>
      <c r="V219" s="36"/>
      <c r="W219" s="36"/>
      <c r="X219" s="36"/>
      <c r="Y219" s="36"/>
      <c r="Z219" s="36"/>
      <c r="AA219" s="36"/>
      <c r="AB219" s="36"/>
      <c r="AC219" s="36"/>
      <c r="AD219" s="36"/>
      <c r="AE219" s="36"/>
      <c r="AR219" s="187" t="s">
        <v>307</v>
      </c>
      <c r="AT219" s="187" t="s">
        <v>145</v>
      </c>
      <c r="AU219" s="187" t="s">
        <v>89</v>
      </c>
      <c r="AY219" s="18" t="s">
        <v>142</v>
      </c>
      <c r="BE219" s="188">
        <f>IF(N219="základní",J219,0)</f>
        <v>0</v>
      </c>
      <c r="BF219" s="188">
        <f>IF(N219="snížená",J219,0)</f>
        <v>0</v>
      </c>
      <c r="BG219" s="188">
        <f>IF(N219="zákl. přenesená",J219,0)</f>
        <v>0</v>
      </c>
      <c r="BH219" s="188">
        <f>IF(N219="sníž. přenesená",J219,0)</f>
        <v>0</v>
      </c>
      <c r="BI219" s="188">
        <f>IF(N219="nulová",J219,0)</f>
        <v>0</v>
      </c>
      <c r="BJ219" s="18" t="s">
        <v>21</v>
      </c>
      <c r="BK219" s="188">
        <f>ROUND(I219*H219,2)</f>
        <v>0</v>
      </c>
      <c r="BL219" s="18" t="s">
        <v>307</v>
      </c>
      <c r="BM219" s="187" t="s">
        <v>1794</v>
      </c>
    </row>
    <row r="220" spans="1:65" s="2" customFormat="1" ht="68.25">
      <c r="A220" s="36"/>
      <c r="B220" s="37"/>
      <c r="C220" s="38"/>
      <c r="D220" s="196" t="s">
        <v>238</v>
      </c>
      <c r="E220" s="38"/>
      <c r="F220" s="217" t="s">
        <v>1791</v>
      </c>
      <c r="G220" s="38"/>
      <c r="H220" s="38"/>
      <c r="I220" s="218"/>
      <c r="J220" s="38"/>
      <c r="K220" s="38"/>
      <c r="L220" s="41"/>
      <c r="M220" s="219"/>
      <c r="N220" s="220"/>
      <c r="O220" s="66"/>
      <c r="P220" s="66"/>
      <c r="Q220" s="66"/>
      <c r="R220" s="66"/>
      <c r="S220" s="66"/>
      <c r="T220" s="67"/>
      <c r="U220" s="36"/>
      <c r="V220" s="36"/>
      <c r="W220" s="36"/>
      <c r="X220" s="36"/>
      <c r="Y220" s="36"/>
      <c r="Z220" s="36"/>
      <c r="AA220" s="36"/>
      <c r="AB220" s="36"/>
      <c r="AC220" s="36"/>
      <c r="AD220" s="36"/>
      <c r="AE220" s="36"/>
      <c r="AT220" s="18" t="s">
        <v>238</v>
      </c>
      <c r="AU220" s="18" t="s">
        <v>89</v>
      </c>
    </row>
    <row r="221" spans="1:65" s="2" customFormat="1" ht="24.2" customHeight="1">
      <c r="A221" s="36"/>
      <c r="B221" s="37"/>
      <c r="C221" s="176" t="s">
        <v>565</v>
      </c>
      <c r="D221" s="176" t="s">
        <v>145</v>
      </c>
      <c r="E221" s="177" t="s">
        <v>1795</v>
      </c>
      <c r="F221" s="178" t="s">
        <v>1796</v>
      </c>
      <c r="G221" s="179" t="s">
        <v>236</v>
      </c>
      <c r="H221" s="180">
        <v>4.3999999999999997E-2</v>
      </c>
      <c r="I221" s="181"/>
      <c r="J221" s="182">
        <f>ROUND(I221*H221,2)</f>
        <v>0</v>
      </c>
      <c r="K221" s="178" t="s">
        <v>149</v>
      </c>
      <c r="L221" s="41"/>
      <c r="M221" s="183" t="s">
        <v>35</v>
      </c>
      <c r="N221" s="184" t="s">
        <v>51</v>
      </c>
      <c r="O221" s="66"/>
      <c r="P221" s="185">
        <f>O221*H221</f>
        <v>0</v>
      </c>
      <c r="Q221" s="185">
        <v>0</v>
      </c>
      <c r="R221" s="185">
        <f>Q221*H221</f>
        <v>0</v>
      </c>
      <c r="S221" s="185">
        <v>0</v>
      </c>
      <c r="T221" s="186">
        <f>S221*H221</f>
        <v>0</v>
      </c>
      <c r="U221" s="36"/>
      <c r="V221" s="36"/>
      <c r="W221" s="36"/>
      <c r="X221" s="36"/>
      <c r="Y221" s="36"/>
      <c r="Z221" s="36"/>
      <c r="AA221" s="36"/>
      <c r="AB221" s="36"/>
      <c r="AC221" s="36"/>
      <c r="AD221" s="36"/>
      <c r="AE221" s="36"/>
      <c r="AR221" s="187" t="s">
        <v>307</v>
      </c>
      <c r="AT221" s="187" t="s">
        <v>145</v>
      </c>
      <c r="AU221" s="187" t="s">
        <v>89</v>
      </c>
      <c r="AY221" s="18" t="s">
        <v>142</v>
      </c>
      <c r="BE221" s="188">
        <f>IF(N221="základní",J221,0)</f>
        <v>0</v>
      </c>
      <c r="BF221" s="188">
        <f>IF(N221="snížená",J221,0)</f>
        <v>0</v>
      </c>
      <c r="BG221" s="188">
        <f>IF(N221="zákl. přenesená",J221,0)</f>
        <v>0</v>
      </c>
      <c r="BH221" s="188">
        <f>IF(N221="sníž. přenesená",J221,0)</f>
        <v>0</v>
      </c>
      <c r="BI221" s="188">
        <f>IF(N221="nulová",J221,0)</f>
        <v>0</v>
      </c>
      <c r="BJ221" s="18" t="s">
        <v>21</v>
      </c>
      <c r="BK221" s="188">
        <f>ROUND(I221*H221,2)</f>
        <v>0</v>
      </c>
      <c r="BL221" s="18" t="s">
        <v>307</v>
      </c>
      <c r="BM221" s="187" t="s">
        <v>1797</v>
      </c>
    </row>
    <row r="222" spans="1:65" s="2" customFormat="1" ht="24.2" customHeight="1">
      <c r="A222" s="36"/>
      <c r="B222" s="37"/>
      <c r="C222" s="176" t="s">
        <v>570</v>
      </c>
      <c r="D222" s="176" t="s">
        <v>145</v>
      </c>
      <c r="E222" s="177" t="s">
        <v>1798</v>
      </c>
      <c r="F222" s="178" t="s">
        <v>1799</v>
      </c>
      <c r="G222" s="179" t="s">
        <v>236</v>
      </c>
      <c r="H222" s="180">
        <v>0.51500000000000001</v>
      </c>
      <c r="I222" s="181"/>
      <c r="J222" s="182">
        <f>ROUND(I222*H222,2)</f>
        <v>0</v>
      </c>
      <c r="K222" s="178" t="s">
        <v>149</v>
      </c>
      <c r="L222" s="41"/>
      <c r="M222" s="183" t="s">
        <v>35</v>
      </c>
      <c r="N222" s="184" t="s">
        <v>51</v>
      </c>
      <c r="O222" s="66"/>
      <c r="P222" s="185">
        <f>O222*H222</f>
        <v>0</v>
      </c>
      <c r="Q222" s="185">
        <v>0</v>
      </c>
      <c r="R222" s="185">
        <f>Q222*H222</f>
        <v>0</v>
      </c>
      <c r="S222" s="185">
        <v>0</v>
      </c>
      <c r="T222" s="186">
        <f>S222*H222</f>
        <v>0</v>
      </c>
      <c r="U222" s="36"/>
      <c r="V222" s="36"/>
      <c r="W222" s="36"/>
      <c r="X222" s="36"/>
      <c r="Y222" s="36"/>
      <c r="Z222" s="36"/>
      <c r="AA222" s="36"/>
      <c r="AB222" s="36"/>
      <c r="AC222" s="36"/>
      <c r="AD222" s="36"/>
      <c r="AE222" s="36"/>
      <c r="AR222" s="187" t="s">
        <v>307</v>
      </c>
      <c r="AT222" s="187" t="s">
        <v>145</v>
      </c>
      <c r="AU222" s="187" t="s">
        <v>89</v>
      </c>
      <c r="AY222" s="18" t="s">
        <v>142</v>
      </c>
      <c r="BE222" s="188">
        <f>IF(N222="základní",J222,0)</f>
        <v>0</v>
      </c>
      <c r="BF222" s="188">
        <f>IF(N222="snížená",J222,0)</f>
        <v>0</v>
      </c>
      <c r="BG222" s="188">
        <f>IF(N222="zákl. přenesená",J222,0)</f>
        <v>0</v>
      </c>
      <c r="BH222" s="188">
        <f>IF(N222="sníž. přenesená",J222,0)</f>
        <v>0</v>
      </c>
      <c r="BI222" s="188">
        <f>IF(N222="nulová",J222,0)</f>
        <v>0</v>
      </c>
      <c r="BJ222" s="18" t="s">
        <v>21</v>
      </c>
      <c r="BK222" s="188">
        <f>ROUND(I222*H222,2)</f>
        <v>0</v>
      </c>
      <c r="BL222" s="18" t="s">
        <v>307</v>
      </c>
      <c r="BM222" s="187" t="s">
        <v>1800</v>
      </c>
    </row>
    <row r="223" spans="1:65" s="2" customFormat="1" ht="78">
      <c r="A223" s="36"/>
      <c r="B223" s="37"/>
      <c r="C223" s="38"/>
      <c r="D223" s="196" t="s">
        <v>238</v>
      </c>
      <c r="E223" s="38"/>
      <c r="F223" s="217" t="s">
        <v>589</v>
      </c>
      <c r="G223" s="38"/>
      <c r="H223" s="38"/>
      <c r="I223" s="218"/>
      <c r="J223" s="38"/>
      <c r="K223" s="38"/>
      <c r="L223" s="41"/>
      <c r="M223" s="219"/>
      <c r="N223" s="220"/>
      <c r="O223" s="66"/>
      <c r="P223" s="66"/>
      <c r="Q223" s="66"/>
      <c r="R223" s="66"/>
      <c r="S223" s="66"/>
      <c r="T223" s="67"/>
      <c r="U223" s="36"/>
      <c r="V223" s="36"/>
      <c r="W223" s="36"/>
      <c r="X223" s="36"/>
      <c r="Y223" s="36"/>
      <c r="Z223" s="36"/>
      <c r="AA223" s="36"/>
      <c r="AB223" s="36"/>
      <c r="AC223" s="36"/>
      <c r="AD223" s="36"/>
      <c r="AE223" s="36"/>
      <c r="AT223" s="18" t="s">
        <v>238</v>
      </c>
      <c r="AU223" s="18" t="s">
        <v>89</v>
      </c>
    </row>
    <row r="224" spans="1:65" s="12" customFormat="1" ht="22.9" customHeight="1">
      <c r="B224" s="160"/>
      <c r="C224" s="161"/>
      <c r="D224" s="162" t="s">
        <v>79</v>
      </c>
      <c r="E224" s="174" t="s">
        <v>1801</v>
      </c>
      <c r="F224" s="174" t="s">
        <v>1802</v>
      </c>
      <c r="G224" s="161"/>
      <c r="H224" s="161"/>
      <c r="I224" s="164"/>
      <c r="J224" s="175">
        <f>BK224</f>
        <v>0</v>
      </c>
      <c r="K224" s="161"/>
      <c r="L224" s="166"/>
      <c r="M224" s="167"/>
      <c r="N224" s="168"/>
      <c r="O224" s="168"/>
      <c r="P224" s="169">
        <f>SUM(P225:P233)</f>
        <v>0</v>
      </c>
      <c r="Q224" s="168"/>
      <c r="R224" s="169">
        <f>SUM(R225:R233)</f>
        <v>1.374E-2</v>
      </c>
      <c r="S224" s="168"/>
      <c r="T224" s="170">
        <f>SUM(T225:T233)</f>
        <v>0.20440999999999998</v>
      </c>
      <c r="AR224" s="171" t="s">
        <v>89</v>
      </c>
      <c r="AT224" s="172" t="s">
        <v>79</v>
      </c>
      <c r="AU224" s="172" t="s">
        <v>21</v>
      </c>
      <c r="AY224" s="171" t="s">
        <v>142</v>
      </c>
      <c r="BK224" s="173">
        <f>SUM(BK225:BK233)</f>
        <v>0</v>
      </c>
    </row>
    <row r="225" spans="1:65" s="2" customFormat="1" ht="14.45" customHeight="1">
      <c r="A225" s="36"/>
      <c r="B225" s="37"/>
      <c r="C225" s="176" t="s">
        <v>575</v>
      </c>
      <c r="D225" s="176" t="s">
        <v>145</v>
      </c>
      <c r="E225" s="177" t="s">
        <v>1803</v>
      </c>
      <c r="F225" s="178" t="s">
        <v>1804</v>
      </c>
      <c r="G225" s="179" t="s">
        <v>294</v>
      </c>
      <c r="H225" s="180">
        <v>36</v>
      </c>
      <c r="I225" s="181"/>
      <c r="J225" s="182">
        <f>ROUND(I225*H225,2)</f>
        <v>0</v>
      </c>
      <c r="K225" s="178" t="s">
        <v>149</v>
      </c>
      <c r="L225" s="41"/>
      <c r="M225" s="183" t="s">
        <v>35</v>
      </c>
      <c r="N225" s="184" t="s">
        <v>51</v>
      </c>
      <c r="O225" s="66"/>
      <c r="P225" s="185">
        <f>O225*H225</f>
        <v>0</v>
      </c>
      <c r="Q225" s="185">
        <v>2.4000000000000001E-4</v>
      </c>
      <c r="R225" s="185">
        <f>Q225*H225</f>
        <v>8.6400000000000001E-3</v>
      </c>
      <c r="S225" s="185">
        <v>4.7299999999999998E-3</v>
      </c>
      <c r="T225" s="186">
        <f>S225*H225</f>
        <v>0.17027999999999999</v>
      </c>
      <c r="U225" s="36"/>
      <c r="V225" s="36"/>
      <c r="W225" s="36"/>
      <c r="X225" s="36"/>
      <c r="Y225" s="36"/>
      <c r="Z225" s="36"/>
      <c r="AA225" s="36"/>
      <c r="AB225" s="36"/>
      <c r="AC225" s="36"/>
      <c r="AD225" s="36"/>
      <c r="AE225" s="36"/>
      <c r="AR225" s="187" t="s">
        <v>307</v>
      </c>
      <c r="AT225" s="187" t="s">
        <v>145</v>
      </c>
      <c r="AU225" s="187" t="s">
        <v>89</v>
      </c>
      <c r="AY225" s="18" t="s">
        <v>142</v>
      </c>
      <c r="BE225" s="188">
        <f>IF(N225="základní",J225,0)</f>
        <v>0</v>
      </c>
      <c r="BF225" s="188">
        <f>IF(N225="snížená",J225,0)</f>
        <v>0</v>
      </c>
      <c r="BG225" s="188">
        <f>IF(N225="zákl. přenesená",J225,0)</f>
        <v>0</v>
      </c>
      <c r="BH225" s="188">
        <f>IF(N225="sníž. přenesená",J225,0)</f>
        <v>0</v>
      </c>
      <c r="BI225" s="188">
        <f>IF(N225="nulová",J225,0)</f>
        <v>0</v>
      </c>
      <c r="BJ225" s="18" t="s">
        <v>21</v>
      </c>
      <c r="BK225" s="188">
        <f>ROUND(I225*H225,2)</f>
        <v>0</v>
      </c>
      <c r="BL225" s="18" t="s">
        <v>307</v>
      </c>
      <c r="BM225" s="187" t="s">
        <v>1805</v>
      </c>
    </row>
    <row r="226" spans="1:65" s="2" customFormat="1" ht="14.45" customHeight="1">
      <c r="A226" s="36"/>
      <c r="B226" s="37"/>
      <c r="C226" s="176" t="s">
        <v>580</v>
      </c>
      <c r="D226" s="176" t="s">
        <v>145</v>
      </c>
      <c r="E226" s="177" t="s">
        <v>1806</v>
      </c>
      <c r="F226" s="178" t="s">
        <v>1807</v>
      </c>
      <c r="G226" s="179" t="s">
        <v>1768</v>
      </c>
      <c r="H226" s="180">
        <v>1</v>
      </c>
      <c r="I226" s="181"/>
      <c r="J226" s="182">
        <f>ROUND(I226*H226,2)</f>
        <v>0</v>
      </c>
      <c r="K226" s="178" t="s">
        <v>149</v>
      </c>
      <c r="L226" s="41"/>
      <c r="M226" s="183" t="s">
        <v>35</v>
      </c>
      <c r="N226" s="184" t="s">
        <v>51</v>
      </c>
      <c r="O226" s="66"/>
      <c r="P226" s="185">
        <f>O226*H226</f>
        <v>0</v>
      </c>
      <c r="Q226" s="185">
        <v>0</v>
      </c>
      <c r="R226" s="185">
        <f>Q226*H226</f>
        <v>0</v>
      </c>
      <c r="S226" s="185">
        <v>7.2199999999999999E-3</v>
      </c>
      <c r="T226" s="186">
        <f>S226*H226</f>
        <v>7.2199999999999999E-3</v>
      </c>
      <c r="U226" s="36"/>
      <c r="V226" s="36"/>
      <c r="W226" s="36"/>
      <c r="X226" s="36"/>
      <c r="Y226" s="36"/>
      <c r="Z226" s="36"/>
      <c r="AA226" s="36"/>
      <c r="AB226" s="36"/>
      <c r="AC226" s="36"/>
      <c r="AD226" s="36"/>
      <c r="AE226" s="36"/>
      <c r="AR226" s="187" t="s">
        <v>307</v>
      </c>
      <c r="AT226" s="187" t="s">
        <v>145</v>
      </c>
      <c r="AU226" s="187" t="s">
        <v>89</v>
      </c>
      <c r="AY226" s="18" t="s">
        <v>142</v>
      </c>
      <c r="BE226" s="188">
        <f>IF(N226="základní",J226,0)</f>
        <v>0</v>
      </c>
      <c r="BF226" s="188">
        <f>IF(N226="snížená",J226,0)</f>
        <v>0</v>
      </c>
      <c r="BG226" s="188">
        <f>IF(N226="zákl. přenesená",J226,0)</f>
        <v>0</v>
      </c>
      <c r="BH226" s="188">
        <f>IF(N226="sníž. přenesená",J226,0)</f>
        <v>0</v>
      </c>
      <c r="BI226" s="188">
        <f>IF(N226="nulová",J226,0)</f>
        <v>0</v>
      </c>
      <c r="BJ226" s="18" t="s">
        <v>21</v>
      </c>
      <c r="BK226" s="188">
        <f>ROUND(I226*H226,2)</f>
        <v>0</v>
      </c>
      <c r="BL226" s="18" t="s">
        <v>307</v>
      </c>
      <c r="BM226" s="187" t="s">
        <v>1808</v>
      </c>
    </row>
    <row r="227" spans="1:65" s="2" customFormat="1" ht="39">
      <c r="A227" s="36"/>
      <c r="B227" s="37"/>
      <c r="C227" s="38"/>
      <c r="D227" s="196" t="s">
        <v>238</v>
      </c>
      <c r="E227" s="38"/>
      <c r="F227" s="217" t="s">
        <v>1809</v>
      </c>
      <c r="G227" s="38"/>
      <c r="H227" s="38"/>
      <c r="I227" s="218"/>
      <c r="J227" s="38"/>
      <c r="K227" s="38"/>
      <c r="L227" s="41"/>
      <c r="M227" s="219"/>
      <c r="N227" s="220"/>
      <c r="O227" s="66"/>
      <c r="P227" s="66"/>
      <c r="Q227" s="66"/>
      <c r="R227" s="66"/>
      <c r="S227" s="66"/>
      <c r="T227" s="67"/>
      <c r="U227" s="36"/>
      <c r="V227" s="36"/>
      <c r="W227" s="36"/>
      <c r="X227" s="36"/>
      <c r="Y227" s="36"/>
      <c r="Z227" s="36"/>
      <c r="AA227" s="36"/>
      <c r="AB227" s="36"/>
      <c r="AC227" s="36"/>
      <c r="AD227" s="36"/>
      <c r="AE227" s="36"/>
      <c r="AT227" s="18" t="s">
        <v>238</v>
      </c>
      <c r="AU227" s="18" t="s">
        <v>89</v>
      </c>
    </row>
    <row r="228" spans="1:65" s="2" customFormat="1" ht="14.45" customHeight="1">
      <c r="A228" s="36"/>
      <c r="B228" s="37"/>
      <c r="C228" s="176" t="s">
        <v>585</v>
      </c>
      <c r="D228" s="176" t="s">
        <v>145</v>
      </c>
      <c r="E228" s="177" t="s">
        <v>1810</v>
      </c>
      <c r="F228" s="178" t="s">
        <v>1811</v>
      </c>
      <c r="G228" s="179" t="s">
        <v>177</v>
      </c>
      <c r="H228" s="180">
        <v>1</v>
      </c>
      <c r="I228" s="181"/>
      <c r="J228" s="182">
        <f>ROUND(I228*H228,2)</f>
        <v>0</v>
      </c>
      <c r="K228" s="178" t="s">
        <v>149</v>
      </c>
      <c r="L228" s="41"/>
      <c r="M228" s="183" t="s">
        <v>35</v>
      </c>
      <c r="N228" s="184" t="s">
        <v>51</v>
      </c>
      <c r="O228" s="66"/>
      <c r="P228" s="185">
        <f>O228*H228</f>
        <v>0</v>
      </c>
      <c r="Q228" s="185">
        <v>0</v>
      </c>
      <c r="R228" s="185">
        <f>Q228*H228</f>
        <v>0</v>
      </c>
      <c r="S228" s="185">
        <v>9.1E-4</v>
      </c>
      <c r="T228" s="186">
        <f>S228*H228</f>
        <v>9.1E-4</v>
      </c>
      <c r="U228" s="36"/>
      <c r="V228" s="36"/>
      <c r="W228" s="36"/>
      <c r="X228" s="36"/>
      <c r="Y228" s="36"/>
      <c r="Z228" s="36"/>
      <c r="AA228" s="36"/>
      <c r="AB228" s="36"/>
      <c r="AC228" s="36"/>
      <c r="AD228" s="36"/>
      <c r="AE228" s="36"/>
      <c r="AR228" s="187" t="s">
        <v>307</v>
      </c>
      <c r="AT228" s="187" t="s">
        <v>145</v>
      </c>
      <c r="AU228" s="187" t="s">
        <v>89</v>
      </c>
      <c r="AY228" s="18" t="s">
        <v>142</v>
      </c>
      <c r="BE228" s="188">
        <f>IF(N228="základní",J228,0)</f>
        <v>0</v>
      </c>
      <c r="BF228" s="188">
        <f>IF(N228="snížená",J228,0)</f>
        <v>0</v>
      </c>
      <c r="BG228" s="188">
        <f>IF(N228="zákl. přenesená",J228,0)</f>
        <v>0</v>
      </c>
      <c r="BH228" s="188">
        <f>IF(N228="sníž. přenesená",J228,0)</f>
        <v>0</v>
      </c>
      <c r="BI228" s="188">
        <f>IF(N228="nulová",J228,0)</f>
        <v>0</v>
      </c>
      <c r="BJ228" s="18" t="s">
        <v>21</v>
      </c>
      <c r="BK228" s="188">
        <f>ROUND(I228*H228,2)</f>
        <v>0</v>
      </c>
      <c r="BL228" s="18" t="s">
        <v>307</v>
      </c>
      <c r="BM228" s="187" t="s">
        <v>1812</v>
      </c>
    </row>
    <row r="229" spans="1:65" s="2" customFormat="1" ht="39">
      <c r="A229" s="36"/>
      <c r="B229" s="37"/>
      <c r="C229" s="38"/>
      <c r="D229" s="196" t="s">
        <v>238</v>
      </c>
      <c r="E229" s="38"/>
      <c r="F229" s="217" t="s">
        <v>1809</v>
      </c>
      <c r="G229" s="38"/>
      <c r="H229" s="38"/>
      <c r="I229" s="218"/>
      <c r="J229" s="38"/>
      <c r="K229" s="38"/>
      <c r="L229" s="41"/>
      <c r="M229" s="219"/>
      <c r="N229" s="220"/>
      <c r="O229" s="66"/>
      <c r="P229" s="66"/>
      <c r="Q229" s="66"/>
      <c r="R229" s="66"/>
      <c r="S229" s="66"/>
      <c r="T229" s="67"/>
      <c r="U229" s="36"/>
      <c r="V229" s="36"/>
      <c r="W229" s="36"/>
      <c r="X229" s="36"/>
      <c r="Y229" s="36"/>
      <c r="Z229" s="36"/>
      <c r="AA229" s="36"/>
      <c r="AB229" s="36"/>
      <c r="AC229" s="36"/>
      <c r="AD229" s="36"/>
      <c r="AE229" s="36"/>
      <c r="AT229" s="18" t="s">
        <v>238</v>
      </c>
      <c r="AU229" s="18" t="s">
        <v>89</v>
      </c>
    </row>
    <row r="230" spans="1:65" s="2" customFormat="1" ht="14.45" customHeight="1">
      <c r="A230" s="36"/>
      <c r="B230" s="37"/>
      <c r="C230" s="176" t="s">
        <v>592</v>
      </c>
      <c r="D230" s="176" t="s">
        <v>145</v>
      </c>
      <c r="E230" s="177" t="s">
        <v>1813</v>
      </c>
      <c r="F230" s="178" t="s">
        <v>1814</v>
      </c>
      <c r="G230" s="179" t="s">
        <v>177</v>
      </c>
      <c r="H230" s="180">
        <v>1</v>
      </c>
      <c r="I230" s="181"/>
      <c r="J230" s="182">
        <f>ROUND(I230*H230,2)</f>
        <v>0</v>
      </c>
      <c r="K230" s="178" t="s">
        <v>149</v>
      </c>
      <c r="L230" s="41"/>
      <c r="M230" s="183" t="s">
        <v>35</v>
      </c>
      <c r="N230" s="184" t="s">
        <v>51</v>
      </c>
      <c r="O230" s="66"/>
      <c r="P230" s="185">
        <f>O230*H230</f>
        <v>0</v>
      </c>
      <c r="Q230" s="185">
        <v>5.1000000000000004E-3</v>
      </c>
      <c r="R230" s="185">
        <f>Q230*H230</f>
        <v>5.1000000000000004E-3</v>
      </c>
      <c r="S230" s="185">
        <v>2.5999999999999999E-2</v>
      </c>
      <c r="T230" s="186">
        <f>S230*H230</f>
        <v>2.5999999999999999E-2</v>
      </c>
      <c r="U230" s="36"/>
      <c r="V230" s="36"/>
      <c r="W230" s="36"/>
      <c r="X230" s="36"/>
      <c r="Y230" s="36"/>
      <c r="Z230" s="36"/>
      <c r="AA230" s="36"/>
      <c r="AB230" s="36"/>
      <c r="AC230" s="36"/>
      <c r="AD230" s="36"/>
      <c r="AE230" s="36"/>
      <c r="AR230" s="187" t="s">
        <v>307</v>
      </c>
      <c r="AT230" s="187" t="s">
        <v>145</v>
      </c>
      <c r="AU230" s="187" t="s">
        <v>89</v>
      </c>
      <c r="AY230" s="18" t="s">
        <v>142</v>
      </c>
      <c r="BE230" s="188">
        <f>IF(N230="základní",J230,0)</f>
        <v>0</v>
      </c>
      <c r="BF230" s="188">
        <f>IF(N230="snížená",J230,0)</f>
        <v>0</v>
      </c>
      <c r="BG230" s="188">
        <f>IF(N230="zákl. přenesená",J230,0)</f>
        <v>0</v>
      </c>
      <c r="BH230" s="188">
        <f>IF(N230="sníž. přenesená",J230,0)</f>
        <v>0</v>
      </c>
      <c r="BI230" s="188">
        <f>IF(N230="nulová",J230,0)</f>
        <v>0</v>
      </c>
      <c r="BJ230" s="18" t="s">
        <v>21</v>
      </c>
      <c r="BK230" s="188">
        <f>ROUND(I230*H230,2)</f>
        <v>0</v>
      </c>
      <c r="BL230" s="18" t="s">
        <v>307</v>
      </c>
      <c r="BM230" s="187" t="s">
        <v>1815</v>
      </c>
    </row>
    <row r="231" spans="1:65" s="2" customFormat="1" ht="24.2" customHeight="1">
      <c r="A231" s="36"/>
      <c r="B231" s="37"/>
      <c r="C231" s="176" t="s">
        <v>597</v>
      </c>
      <c r="D231" s="176" t="s">
        <v>145</v>
      </c>
      <c r="E231" s="177" t="s">
        <v>1816</v>
      </c>
      <c r="F231" s="178" t="s">
        <v>1817</v>
      </c>
      <c r="G231" s="179" t="s">
        <v>236</v>
      </c>
      <c r="H231" s="180">
        <v>0.20399999999999999</v>
      </c>
      <c r="I231" s="181"/>
      <c r="J231" s="182">
        <f>ROUND(I231*H231,2)</f>
        <v>0</v>
      </c>
      <c r="K231" s="178" t="s">
        <v>149</v>
      </c>
      <c r="L231" s="41"/>
      <c r="M231" s="183" t="s">
        <v>35</v>
      </c>
      <c r="N231" s="184" t="s">
        <v>51</v>
      </c>
      <c r="O231" s="66"/>
      <c r="P231" s="185">
        <f>O231*H231</f>
        <v>0</v>
      </c>
      <c r="Q231" s="185">
        <v>0</v>
      </c>
      <c r="R231" s="185">
        <f>Q231*H231</f>
        <v>0</v>
      </c>
      <c r="S231" s="185">
        <v>0</v>
      </c>
      <c r="T231" s="186">
        <f>S231*H231</f>
        <v>0</v>
      </c>
      <c r="U231" s="36"/>
      <c r="V231" s="36"/>
      <c r="W231" s="36"/>
      <c r="X231" s="36"/>
      <c r="Y231" s="36"/>
      <c r="Z231" s="36"/>
      <c r="AA231" s="36"/>
      <c r="AB231" s="36"/>
      <c r="AC231" s="36"/>
      <c r="AD231" s="36"/>
      <c r="AE231" s="36"/>
      <c r="AR231" s="187" t="s">
        <v>307</v>
      </c>
      <c r="AT231" s="187" t="s">
        <v>145</v>
      </c>
      <c r="AU231" s="187" t="s">
        <v>89</v>
      </c>
      <c r="AY231" s="18" t="s">
        <v>142</v>
      </c>
      <c r="BE231" s="188">
        <f>IF(N231="základní",J231,0)</f>
        <v>0</v>
      </c>
      <c r="BF231" s="188">
        <f>IF(N231="snížená",J231,0)</f>
        <v>0</v>
      </c>
      <c r="BG231" s="188">
        <f>IF(N231="zákl. přenesená",J231,0)</f>
        <v>0</v>
      </c>
      <c r="BH231" s="188">
        <f>IF(N231="sníž. přenesená",J231,0)</f>
        <v>0</v>
      </c>
      <c r="BI231" s="188">
        <f>IF(N231="nulová",J231,0)</f>
        <v>0</v>
      </c>
      <c r="BJ231" s="18" t="s">
        <v>21</v>
      </c>
      <c r="BK231" s="188">
        <f>ROUND(I231*H231,2)</f>
        <v>0</v>
      </c>
      <c r="BL231" s="18" t="s">
        <v>307</v>
      </c>
      <c r="BM231" s="187" t="s">
        <v>1818</v>
      </c>
    </row>
    <row r="232" spans="1:65" s="2" customFormat="1" ht="24.2" customHeight="1">
      <c r="A232" s="36"/>
      <c r="B232" s="37"/>
      <c r="C232" s="176" t="s">
        <v>602</v>
      </c>
      <c r="D232" s="176" t="s">
        <v>145</v>
      </c>
      <c r="E232" s="177" t="s">
        <v>1819</v>
      </c>
      <c r="F232" s="178" t="s">
        <v>1820</v>
      </c>
      <c r="G232" s="179" t="s">
        <v>236</v>
      </c>
      <c r="H232" s="180">
        <v>1.4E-2</v>
      </c>
      <c r="I232" s="181"/>
      <c r="J232" s="182">
        <f>ROUND(I232*H232,2)</f>
        <v>0</v>
      </c>
      <c r="K232" s="178" t="s">
        <v>149</v>
      </c>
      <c r="L232" s="41"/>
      <c r="M232" s="183" t="s">
        <v>35</v>
      </c>
      <c r="N232" s="184" t="s">
        <v>51</v>
      </c>
      <c r="O232" s="66"/>
      <c r="P232" s="185">
        <f>O232*H232</f>
        <v>0</v>
      </c>
      <c r="Q232" s="185">
        <v>0</v>
      </c>
      <c r="R232" s="185">
        <f>Q232*H232</f>
        <v>0</v>
      </c>
      <c r="S232" s="185">
        <v>0</v>
      </c>
      <c r="T232" s="186">
        <f>S232*H232</f>
        <v>0</v>
      </c>
      <c r="U232" s="36"/>
      <c r="V232" s="36"/>
      <c r="W232" s="36"/>
      <c r="X232" s="36"/>
      <c r="Y232" s="36"/>
      <c r="Z232" s="36"/>
      <c r="AA232" s="36"/>
      <c r="AB232" s="36"/>
      <c r="AC232" s="36"/>
      <c r="AD232" s="36"/>
      <c r="AE232" s="36"/>
      <c r="AR232" s="187" t="s">
        <v>307</v>
      </c>
      <c r="AT232" s="187" t="s">
        <v>145</v>
      </c>
      <c r="AU232" s="187" t="s">
        <v>89</v>
      </c>
      <c r="AY232" s="18" t="s">
        <v>142</v>
      </c>
      <c r="BE232" s="188">
        <f>IF(N232="základní",J232,0)</f>
        <v>0</v>
      </c>
      <c r="BF232" s="188">
        <f>IF(N232="snížená",J232,0)</f>
        <v>0</v>
      </c>
      <c r="BG232" s="188">
        <f>IF(N232="zákl. přenesená",J232,0)</f>
        <v>0</v>
      </c>
      <c r="BH232" s="188">
        <f>IF(N232="sníž. přenesená",J232,0)</f>
        <v>0</v>
      </c>
      <c r="BI232" s="188">
        <f>IF(N232="nulová",J232,0)</f>
        <v>0</v>
      </c>
      <c r="BJ232" s="18" t="s">
        <v>21</v>
      </c>
      <c r="BK232" s="188">
        <f>ROUND(I232*H232,2)</f>
        <v>0</v>
      </c>
      <c r="BL232" s="18" t="s">
        <v>307</v>
      </c>
      <c r="BM232" s="187" t="s">
        <v>1821</v>
      </c>
    </row>
    <row r="233" spans="1:65" s="2" customFormat="1" ht="78">
      <c r="A233" s="36"/>
      <c r="B233" s="37"/>
      <c r="C233" s="38"/>
      <c r="D233" s="196" t="s">
        <v>238</v>
      </c>
      <c r="E233" s="38"/>
      <c r="F233" s="217" t="s">
        <v>562</v>
      </c>
      <c r="G233" s="38"/>
      <c r="H233" s="38"/>
      <c r="I233" s="218"/>
      <c r="J233" s="38"/>
      <c r="K233" s="38"/>
      <c r="L233" s="41"/>
      <c r="M233" s="219"/>
      <c r="N233" s="220"/>
      <c r="O233" s="66"/>
      <c r="P233" s="66"/>
      <c r="Q233" s="66"/>
      <c r="R233" s="66"/>
      <c r="S233" s="66"/>
      <c r="T233" s="67"/>
      <c r="U233" s="36"/>
      <c r="V233" s="36"/>
      <c r="W233" s="36"/>
      <c r="X233" s="36"/>
      <c r="Y233" s="36"/>
      <c r="Z233" s="36"/>
      <c r="AA233" s="36"/>
      <c r="AB233" s="36"/>
      <c r="AC233" s="36"/>
      <c r="AD233" s="36"/>
      <c r="AE233" s="36"/>
      <c r="AT233" s="18" t="s">
        <v>238</v>
      </c>
      <c r="AU233" s="18" t="s">
        <v>89</v>
      </c>
    </row>
    <row r="234" spans="1:65" s="12" customFormat="1" ht="22.9" customHeight="1">
      <c r="B234" s="160"/>
      <c r="C234" s="161"/>
      <c r="D234" s="162" t="s">
        <v>79</v>
      </c>
      <c r="E234" s="174" t="s">
        <v>1822</v>
      </c>
      <c r="F234" s="174" t="s">
        <v>1823</v>
      </c>
      <c r="G234" s="161"/>
      <c r="H234" s="161"/>
      <c r="I234" s="164"/>
      <c r="J234" s="175">
        <f>BK234</f>
        <v>0</v>
      </c>
      <c r="K234" s="161"/>
      <c r="L234" s="166"/>
      <c r="M234" s="167"/>
      <c r="N234" s="168"/>
      <c r="O234" s="168"/>
      <c r="P234" s="169">
        <f>SUM(P235:P295)</f>
        <v>0</v>
      </c>
      <c r="Q234" s="168"/>
      <c r="R234" s="169">
        <f>SUM(R235:R295)</f>
        <v>0.6402300000000003</v>
      </c>
      <c r="S234" s="168"/>
      <c r="T234" s="170">
        <f>SUM(T235:T295)</f>
        <v>0.42409000000000002</v>
      </c>
      <c r="AR234" s="171" t="s">
        <v>89</v>
      </c>
      <c r="AT234" s="172" t="s">
        <v>79</v>
      </c>
      <c r="AU234" s="172" t="s">
        <v>21</v>
      </c>
      <c r="AY234" s="171" t="s">
        <v>142</v>
      </c>
      <c r="BK234" s="173">
        <f>SUM(BK235:BK295)</f>
        <v>0</v>
      </c>
    </row>
    <row r="235" spans="1:65" s="2" customFormat="1" ht="14.45" customHeight="1">
      <c r="A235" s="36"/>
      <c r="B235" s="37"/>
      <c r="C235" s="176" t="s">
        <v>606</v>
      </c>
      <c r="D235" s="176" t="s">
        <v>145</v>
      </c>
      <c r="E235" s="177" t="s">
        <v>1824</v>
      </c>
      <c r="F235" s="178" t="s">
        <v>1825</v>
      </c>
      <c r="G235" s="179" t="s">
        <v>159</v>
      </c>
      <c r="H235" s="180">
        <v>6</v>
      </c>
      <c r="I235" s="181"/>
      <c r="J235" s="182">
        <f>ROUND(I235*H235,2)</f>
        <v>0</v>
      </c>
      <c r="K235" s="178" t="s">
        <v>149</v>
      </c>
      <c r="L235" s="41"/>
      <c r="M235" s="183" t="s">
        <v>35</v>
      </c>
      <c r="N235" s="184" t="s">
        <v>51</v>
      </c>
      <c r="O235" s="66"/>
      <c r="P235" s="185">
        <f>O235*H235</f>
        <v>0</v>
      </c>
      <c r="Q235" s="185">
        <v>0</v>
      </c>
      <c r="R235" s="185">
        <f>Q235*H235</f>
        <v>0</v>
      </c>
      <c r="S235" s="185">
        <v>3.4200000000000001E-2</v>
      </c>
      <c r="T235" s="186">
        <f>S235*H235</f>
        <v>0.20519999999999999</v>
      </c>
      <c r="U235" s="36"/>
      <c r="V235" s="36"/>
      <c r="W235" s="36"/>
      <c r="X235" s="36"/>
      <c r="Y235" s="36"/>
      <c r="Z235" s="36"/>
      <c r="AA235" s="36"/>
      <c r="AB235" s="36"/>
      <c r="AC235" s="36"/>
      <c r="AD235" s="36"/>
      <c r="AE235" s="36"/>
      <c r="AR235" s="187" t="s">
        <v>307</v>
      </c>
      <c r="AT235" s="187" t="s">
        <v>145</v>
      </c>
      <c r="AU235" s="187" t="s">
        <v>89</v>
      </c>
      <c r="AY235" s="18" t="s">
        <v>142</v>
      </c>
      <c r="BE235" s="188">
        <f>IF(N235="základní",J235,0)</f>
        <v>0</v>
      </c>
      <c r="BF235" s="188">
        <f>IF(N235="snížená",J235,0)</f>
        <v>0</v>
      </c>
      <c r="BG235" s="188">
        <f>IF(N235="zákl. přenesená",J235,0)</f>
        <v>0</v>
      </c>
      <c r="BH235" s="188">
        <f>IF(N235="sníž. přenesená",J235,0)</f>
        <v>0</v>
      </c>
      <c r="BI235" s="188">
        <f>IF(N235="nulová",J235,0)</f>
        <v>0</v>
      </c>
      <c r="BJ235" s="18" t="s">
        <v>21</v>
      </c>
      <c r="BK235" s="188">
        <f>ROUND(I235*H235,2)</f>
        <v>0</v>
      </c>
      <c r="BL235" s="18" t="s">
        <v>307</v>
      </c>
      <c r="BM235" s="187" t="s">
        <v>1826</v>
      </c>
    </row>
    <row r="236" spans="1:65" s="2" customFormat="1" ht="14.45" customHeight="1">
      <c r="A236" s="36"/>
      <c r="B236" s="37"/>
      <c r="C236" s="176" t="s">
        <v>613</v>
      </c>
      <c r="D236" s="176" t="s">
        <v>145</v>
      </c>
      <c r="E236" s="177" t="s">
        <v>1827</v>
      </c>
      <c r="F236" s="178" t="s">
        <v>1828</v>
      </c>
      <c r="G236" s="179" t="s">
        <v>159</v>
      </c>
      <c r="H236" s="180">
        <v>3</v>
      </c>
      <c r="I236" s="181"/>
      <c r="J236" s="182">
        <f>ROUND(I236*H236,2)</f>
        <v>0</v>
      </c>
      <c r="K236" s="178" t="s">
        <v>149</v>
      </c>
      <c r="L236" s="41"/>
      <c r="M236" s="183" t="s">
        <v>35</v>
      </c>
      <c r="N236" s="184" t="s">
        <v>51</v>
      </c>
      <c r="O236" s="66"/>
      <c r="P236" s="185">
        <f>O236*H236</f>
        <v>0</v>
      </c>
      <c r="Q236" s="185">
        <v>3.7599999999999999E-3</v>
      </c>
      <c r="R236" s="185">
        <f>Q236*H236</f>
        <v>1.128E-2</v>
      </c>
      <c r="S236" s="185">
        <v>0</v>
      </c>
      <c r="T236" s="186">
        <f>S236*H236</f>
        <v>0</v>
      </c>
      <c r="U236" s="36"/>
      <c r="V236" s="36"/>
      <c r="W236" s="36"/>
      <c r="X236" s="36"/>
      <c r="Y236" s="36"/>
      <c r="Z236" s="36"/>
      <c r="AA236" s="36"/>
      <c r="AB236" s="36"/>
      <c r="AC236" s="36"/>
      <c r="AD236" s="36"/>
      <c r="AE236" s="36"/>
      <c r="AR236" s="187" t="s">
        <v>307</v>
      </c>
      <c r="AT236" s="187" t="s">
        <v>145</v>
      </c>
      <c r="AU236" s="187" t="s">
        <v>89</v>
      </c>
      <c r="AY236" s="18" t="s">
        <v>142</v>
      </c>
      <c r="BE236" s="188">
        <f>IF(N236="základní",J236,0)</f>
        <v>0</v>
      </c>
      <c r="BF236" s="188">
        <f>IF(N236="snížená",J236,0)</f>
        <v>0</v>
      </c>
      <c r="BG236" s="188">
        <f>IF(N236="zákl. přenesená",J236,0)</f>
        <v>0</v>
      </c>
      <c r="BH236" s="188">
        <f>IF(N236="sníž. přenesená",J236,0)</f>
        <v>0</v>
      </c>
      <c r="BI236" s="188">
        <f>IF(N236="nulová",J236,0)</f>
        <v>0</v>
      </c>
      <c r="BJ236" s="18" t="s">
        <v>21</v>
      </c>
      <c r="BK236" s="188">
        <f>ROUND(I236*H236,2)</f>
        <v>0</v>
      </c>
      <c r="BL236" s="18" t="s">
        <v>307</v>
      </c>
      <c r="BM236" s="187" t="s">
        <v>1829</v>
      </c>
    </row>
    <row r="237" spans="1:65" s="2" customFormat="1" ht="39">
      <c r="A237" s="36"/>
      <c r="B237" s="37"/>
      <c r="C237" s="38"/>
      <c r="D237" s="196" t="s">
        <v>238</v>
      </c>
      <c r="E237" s="38"/>
      <c r="F237" s="217" t="s">
        <v>1830</v>
      </c>
      <c r="G237" s="38"/>
      <c r="H237" s="38"/>
      <c r="I237" s="218"/>
      <c r="J237" s="38"/>
      <c r="K237" s="38"/>
      <c r="L237" s="41"/>
      <c r="M237" s="219"/>
      <c r="N237" s="220"/>
      <c r="O237" s="66"/>
      <c r="P237" s="66"/>
      <c r="Q237" s="66"/>
      <c r="R237" s="66"/>
      <c r="S237" s="66"/>
      <c r="T237" s="67"/>
      <c r="U237" s="36"/>
      <c r="V237" s="36"/>
      <c r="W237" s="36"/>
      <c r="X237" s="36"/>
      <c r="Y237" s="36"/>
      <c r="Z237" s="36"/>
      <c r="AA237" s="36"/>
      <c r="AB237" s="36"/>
      <c r="AC237" s="36"/>
      <c r="AD237" s="36"/>
      <c r="AE237" s="36"/>
      <c r="AT237" s="18" t="s">
        <v>238</v>
      </c>
      <c r="AU237" s="18" t="s">
        <v>89</v>
      </c>
    </row>
    <row r="238" spans="1:65" s="2" customFormat="1" ht="24.2" customHeight="1">
      <c r="A238" s="36"/>
      <c r="B238" s="37"/>
      <c r="C238" s="176" t="s">
        <v>619</v>
      </c>
      <c r="D238" s="176" t="s">
        <v>145</v>
      </c>
      <c r="E238" s="177" t="s">
        <v>1831</v>
      </c>
      <c r="F238" s="178" t="s">
        <v>1832</v>
      </c>
      <c r="G238" s="179" t="s">
        <v>159</v>
      </c>
      <c r="H238" s="180">
        <v>1</v>
      </c>
      <c r="I238" s="181"/>
      <c r="J238" s="182">
        <f>ROUND(I238*H238,2)</f>
        <v>0</v>
      </c>
      <c r="K238" s="178" t="s">
        <v>149</v>
      </c>
      <c r="L238" s="41"/>
      <c r="M238" s="183" t="s">
        <v>35</v>
      </c>
      <c r="N238" s="184" t="s">
        <v>51</v>
      </c>
      <c r="O238" s="66"/>
      <c r="P238" s="185">
        <f>O238*H238</f>
        <v>0</v>
      </c>
      <c r="Q238" s="185">
        <v>1.6969999999999999E-2</v>
      </c>
      <c r="R238" s="185">
        <f>Q238*H238</f>
        <v>1.6969999999999999E-2</v>
      </c>
      <c r="S238" s="185">
        <v>0</v>
      </c>
      <c r="T238" s="186">
        <f>S238*H238</f>
        <v>0</v>
      </c>
      <c r="U238" s="36"/>
      <c r="V238" s="36"/>
      <c r="W238" s="36"/>
      <c r="X238" s="36"/>
      <c r="Y238" s="36"/>
      <c r="Z238" s="36"/>
      <c r="AA238" s="36"/>
      <c r="AB238" s="36"/>
      <c r="AC238" s="36"/>
      <c r="AD238" s="36"/>
      <c r="AE238" s="36"/>
      <c r="AR238" s="187" t="s">
        <v>307</v>
      </c>
      <c r="AT238" s="187" t="s">
        <v>145</v>
      </c>
      <c r="AU238" s="187" t="s">
        <v>89</v>
      </c>
      <c r="AY238" s="18" t="s">
        <v>142</v>
      </c>
      <c r="BE238" s="188">
        <f>IF(N238="základní",J238,0)</f>
        <v>0</v>
      </c>
      <c r="BF238" s="188">
        <f>IF(N238="snížená",J238,0)</f>
        <v>0</v>
      </c>
      <c r="BG238" s="188">
        <f>IF(N238="zákl. přenesená",J238,0)</f>
        <v>0</v>
      </c>
      <c r="BH238" s="188">
        <f>IF(N238="sníž. přenesená",J238,0)</f>
        <v>0</v>
      </c>
      <c r="BI238" s="188">
        <f>IF(N238="nulová",J238,0)</f>
        <v>0</v>
      </c>
      <c r="BJ238" s="18" t="s">
        <v>21</v>
      </c>
      <c r="BK238" s="188">
        <f>ROUND(I238*H238,2)</f>
        <v>0</v>
      </c>
      <c r="BL238" s="18" t="s">
        <v>307</v>
      </c>
      <c r="BM238" s="187" t="s">
        <v>1833</v>
      </c>
    </row>
    <row r="239" spans="1:65" s="2" customFormat="1" ht="39">
      <c r="A239" s="36"/>
      <c r="B239" s="37"/>
      <c r="C239" s="38"/>
      <c r="D239" s="196" t="s">
        <v>238</v>
      </c>
      <c r="E239" s="38"/>
      <c r="F239" s="217" t="s">
        <v>1830</v>
      </c>
      <c r="G239" s="38"/>
      <c r="H239" s="38"/>
      <c r="I239" s="218"/>
      <c r="J239" s="38"/>
      <c r="K239" s="38"/>
      <c r="L239" s="41"/>
      <c r="M239" s="219"/>
      <c r="N239" s="220"/>
      <c r="O239" s="66"/>
      <c r="P239" s="66"/>
      <c r="Q239" s="66"/>
      <c r="R239" s="66"/>
      <c r="S239" s="66"/>
      <c r="T239" s="67"/>
      <c r="U239" s="36"/>
      <c r="V239" s="36"/>
      <c r="W239" s="36"/>
      <c r="X239" s="36"/>
      <c r="Y239" s="36"/>
      <c r="Z239" s="36"/>
      <c r="AA239" s="36"/>
      <c r="AB239" s="36"/>
      <c r="AC239" s="36"/>
      <c r="AD239" s="36"/>
      <c r="AE239" s="36"/>
      <c r="AT239" s="18" t="s">
        <v>238</v>
      </c>
      <c r="AU239" s="18" t="s">
        <v>89</v>
      </c>
    </row>
    <row r="240" spans="1:65" s="2" customFormat="1" ht="14.45" customHeight="1">
      <c r="A240" s="36"/>
      <c r="B240" s="37"/>
      <c r="C240" s="176" t="s">
        <v>623</v>
      </c>
      <c r="D240" s="176" t="s">
        <v>145</v>
      </c>
      <c r="E240" s="177" t="s">
        <v>1834</v>
      </c>
      <c r="F240" s="178" t="s">
        <v>1835</v>
      </c>
      <c r="G240" s="179" t="s">
        <v>159</v>
      </c>
      <c r="H240" s="180">
        <v>6</v>
      </c>
      <c r="I240" s="181"/>
      <c r="J240" s="182">
        <f>ROUND(I240*H240,2)</f>
        <v>0</v>
      </c>
      <c r="K240" s="178" t="s">
        <v>149</v>
      </c>
      <c r="L240" s="41"/>
      <c r="M240" s="183" t="s">
        <v>35</v>
      </c>
      <c r="N240" s="184" t="s">
        <v>51</v>
      </c>
      <c r="O240" s="66"/>
      <c r="P240" s="185">
        <f>O240*H240</f>
        <v>0</v>
      </c>
      <c r="Q240" s="185">
        <v>2.894E-2</v>
      </c>
      <c r="R240" s="185">
        <f>Q240*H240</f>
        <v>0.17364000000000002</v>
      </c>
      <c r="S240" s="185">
        <v>0</v>
      </c>
      <c r="T240" s="186">
        <f>S240*H240</f>
        <v>0</v>
      </c>
      <c r="U240" s="36"/>
      <c r="V240" s="36"/>
      <c r="W240" s="36"/>
      <c r="X240" s="36"/>
      <c r="Y240" s="36"/>
      <c r="Z240" s="36"/>
      <c r="AA240" s="36"/>
      <c r="AB240" s="36"/>
      <c r="AC240" s="36"/>
      <c r="AD240" s="36"/>
      <c r="AE240" s="36"/>
      <c r="AR240" s="187" t="s">
        <v>307</v>
      </c>
      <c r="AT240" s="187" t="s">
        <v>145</v>
      </c>
      <c r="AU240" s="187" t="s">
        <v>89</v>
      </c>
      <c r="AY240" s="18" t="s">
        <v>142</v>
      </c>
      <c r="BE240" s="188">
        <f>IF(N240="základní",J240,0)</f>
        <v>0</v>
      </c>
      <c r="BF240" s="188">
        <f>IF(N240="snížená",J240,0)</f>
        <v>0</v>
      </c>
      <c r="BG240" s="188">
        <f>IF(N240="zákl. přenesená",J240,0)</f>
        <v>0</v>
      </c>
      <c r="BH240" s="188">
        <f>IF(N240="sníž. přenesená",J240,0)</f>
        <v>0</v>
      </c>
      <c r="BI240" s="188">
        <f>IF(N240="nulová",J240,0)</f>
        <v>0</v>
      </c>
      <c r="BJ240" s="18" t="s">
        <v>21</v>
      </c>
      <c r="BK240" s="188">
        <f>ROUND(I240*H240,2)</f>
        <v>0</v>
      </c>
      <c r="BL240" s="18" t="s">
        <v>307</v>
      </c>
      <c r="BM240" s="187" t="s">
        <v>1836</v>
      </c>
    </row>
    <row r="241" spans="1:65" s="2" customFormat="1" ht="39">
      <c r="A241" s="36"/>
      <c r="B241" s="37"/>
      <c r="C241" s="38"/>
      <c r="D241" s="196" t="s">
        <v>238</v>
      </c>
      <c r="E241" s="38"/>
      <c r="F241" s="217" t="s">
        <v>1830</v>
      </c>
      <c r="G241" s="38"/>
      <c r="H241" s="38"/>
      <c r="I241" s="218"/>
      <c r="J241" s="38"/>
      <c r="K241" s="38"/>
      <c r="L241" s="41"/>
      <c r="M241" s="219"/>
      <c r="N241" s="220"/>
      <c r="O241" s="66"/>
      <c r="P241" s="66"/>
      <c r="Q241" s="66"/>
      <c r="R241" s="66"/>
      <c r="S241" s="66"/>
      <c r="T241" s="67"/>
      <c r="U241" s="36"/>
      <c r="V241" s="36"/>
      <c r="W241" s="36"/>
      <c r="X241" s="36"/>
      <c r="Y241" s="36"/>
      <c r="Z241" s="36"/>
      <c r="AA241" s="36"/>
      <c r="AB241" s="36"/>
      <c r="AC241" s="36"/>
      <c r="AD241" s="36"/>
      <c r="AE241" s="36"/>
      <c r="AT241" s="18" t="s">
        <v>238</v>
      </c>
      <c r="AU241" s="18" t="s">
        <v>89</v>
      </c>
    </row>
    <row r="242" spans="1:65" s="2" customFormat="1" ht="14.45" customHeight="1">
      <c r="A242" s="36"/>
      <c r="B242" s="37"/>
      <c r="C242" s="176" t="s">
        <v>628</v>
      </c>
      <c r="D242" s="176" t="s">
        <v>145</v>
      </c>
      <c r="E242" s="177" t="s">
        <v>1837</v>
      </c>
      <c r="F242" s="178" t="s">
        <v>1838</v>
      </c>
      <c r="G242" s="179" t="s">
        <v>159</v>
      </c>
      <c r="H242" s="180">
        <v>5</v>
      </c>
      <c r="I242" s="181"/>
      <c r="J242" s="182">
        <f>ROUND(I242*H242,2)</f>
        <v>0</v>
      </c>
      <c r="K242" s="178" t="s">
        <v>149</v>
      </c>
      <c r="L242" s="41"/>
      <c r="M242" s="183" t="s">
        <v>35</v>
      </c>
      <c r="N242" s="184" t="s">
        <v>51</v>
      </c>
      <c r="O242" s="66"/>
      <c r="P242" s="185">
        <f>O242*H242</f>
        <v>0</v>
      </c>
      <c r="Q242" s="185">
        <v>0</v>
      </c>
      <c r="R242" s="185">
        <f>Q242*H242</f>
        <v>0</v>
      </c>
      <c r="S242" s="185">
        <v>1.9460000000000002E-2</v>
      </c>
      <c r="T242" s="186">
        <f>S242*H242</f>
        <v>9.7300000000000011E-2</v>
      </c>
      <c r="U242" s="36"/>
      <c r="V242" s="36"/>
      <c r="W242" s="36"/>
      <c r="X242" s="36"/>
      <c r="Y242" s="36"/>
      <c r="Z242" s="36"/>
      <c r="AA242" s="36"/>
      <c r="AB242" s="36"/>
      <c r="AC242" s="36"/>
      <c r="AD242" s="36"/>
      <c r="AE242" s="36"/>
      <c r="AR242" s="187" t="s">
        <v>307</v>
      </c>
      <c r="AT242" s="187" t="s">
        <v>145</v>
      </c>
      <c r="AU242" s="187" t="s">
        <v>89</v>
      </c>
      <c r="AY242" s="18" t="s">
        <v>142</v>
      </c>
      <c r="BE242" s="188">
        <f>IF(N242="základní",J242,0)</f>
        <v>0</v>
      </c>
      <c r="BF242" s="188">
        <f>IF(N242="snížená",J242,0)</f>
        <v>0</v>
      </c>
      <c r="BG242" s="188">
        <f>IF(N242="zákl. přenesená",J242,0)</f>
        <v>0</v>
      </c>
      <c r="BH242" s="188">
        <f>IF(N242="sníž. přenesená",J242,0)</f>
        <v>0</v>
      </c>
      <c r="BI242" s="188">
        <f>IF(N242="nulová",J242,0)</f>
        <v>0</v>
      </c>
      <c r="BJ242" s="18" t="s">
        <v>21</v>
      </c>
      <c r="BK242" s="188">
        <f>ROUND(I242*H242,2)</f>
        <v>0</v>
      </c>
      <c r="BL242" s="18" t="s">
        <v>307</v>
      </c>
      <c r="BM242" s="187" t="s">
        <v>1839</v>
      </c>
    </row>
    <row r="243" spans="1:65" s="2" customFormat="1" ht="24.2" customHeight="1">
      <c r="A243" s="36"/>
      <c r="B243" s="37"/>
      <c r="C243" s="176" t="s">
        <v>632</v>
      </c>
      <c r="D243" s="176" t="s">
        <v>145</v>
      </c>
      <c r="E243" s="177" t="s">
        <v>1840</v>
      </c>
      <c r="F243" s="178" t="s">
        <v>1841</v>
      </c>
      <c r="G243" s="179" t="s">
        <v>159</v>
      </c>
      <c r="H243" s="180">
        <v>6</v>
      </c>
      <c r="I243" s="181"/>
      <c r="J243" s="182">
        <f>ROUND(I243*H243,2)</f>
        <v>0</v>
      </c>
      <c r="K243" s="178" t="s">
        <v>149</v>
      </c>
      <c r="L243" s="41"/>
      <c r="M243" s="183" t="s">
        <v>35</v>
      </c>
      <c r="N243" s="184" t="s">
        <v>51</v>
      </c>
      <c r="O243" s="66"/>
      <c r="P243" s="185">
        <f>O243*H243</f>
        <v>0</v>
      </c>
      <c r="Q243" s="185">
        <v>1.4970000000000001E-2</v>
      </c>
      <c r="R243" s="185">
        <f>Q243*H243</f>
        <v>8.9820000000000011E-2</v>
      </c>
      <c r="S243" s="185">
        <v>0</v>
      </c>
      <c r="T243" s="186">
        <f>S243*H243</f>
        <v>0</v>
      </c>
      <c r="U243" s="36"/>
      <c r="V243" s="36"/>
      <c r="W243" s="36"/>
      <c r="X243" s="36"/>
      <c r="Y243" s="36"/>
      <c r="Z243" s="36"/>
      <c r="AA243" s="36"/>
      <c r="AB243" s="36"/>
      <c r="AC243" s="36"/>
      <c r="AD243" s="36"/>
      <c r="AE243" s="36"/>
      <c r="AR243" s="187" t="s">
        <v>307</v>
      </c>
      <c r="AT243" s="187" t="s">
        <v>145</v>
      </c>
      <c r="AU243" s="187" t="s">
        <v>89</v>
      </c>
      <c r="AY243" s="18" t="s">
        <v>142</v>
      </c>
      <c r="BE243" s="188">
        <f>IF(N243="základní",J243,0)</f>
        <v>0</v>
      </c>
      <c r="BF243" s="188">
        <f>IF(N243="snížená",J243,0)</f>
        <v>0</v>
      </c>
      <c r="BG243" s="188">
        <f>IF(N243="zákl. přenesená",J243,0)</f>
        <v>0</v>
      </c>
      <c r="BH243" s="188">
        <f>IF(N243="sníž. přenesená",J243,0)</f>
        <v>0</v>
      </c>
      <c r="BI243" s="188">
        <f>IF(N243="nulová",J243,0)</f>
        <v>0</v>
      </c>
      <c r="BJ243" s="18" t="s">
        <v>21</v>
      </c>
      <c r="BK243" s="188">
        <f>ROUND(I243*H243,2)</f>
        <v>0</v>
      </c>
      <c r="BL243" s="18" t="s">
        <v>307</v>
      </c>
      <c r="BM243" s="187" t="s">
        <v>1842</v>
      </c>
    </row>
    <row r="244" spans="1:65" s="2" customFormat="1" ht="58.5">
      <c r="A244" s="36"/>
      <c r="B244" s="37"/>
      <c r="C244" s="38"/>
      <c r="D244" s="196" t="s">
        <v>238</v>
      </c>
      <c r="E244" s="38"/>
      <c r="F244" s="217" t="s">
        <v>1843</v>
      </c>
      <c r="G244" s="38"/>
      <c r="H244" s="38"/>
      <c r="I244" s="218"/>
      <c r="J244" s="38"/>
      <c r="K244" s="38"/>
      <c r="L244" s="41"/>
      <c r="M244" s="219"/>
      <c r="N244" s="220"/>
      <c r="O244" s="66"/>
      <c r="P244" s="66"/>
      <c r="Q244" s="66"/>
      <c r="R244" s="66"/>
      <c r="S244" s="66"/>
      <c r="T244" s="67"/>
      <c r="U244" s="36"/>
      <c r="V244" s="36"/>
      <c r="W244" s="36"/>
      <c r="X244" s="36"/>
      <c r="Y244" s="36"/>
      <c r="Z244" s="36"/>
      <c r="AA244" s="36"/>
      <c r="AB244" s="36"/>
      <c r="AC244" s="36"/>
      <c r="AD244" s="36"/>
      <c r="AE244" s="36"/>
      <c r="AT244" s="18" t="s">
        <v>238</v>
      </c>
      <c r="AU244" s="18" t="s">
        <v>89</v>
      </c>
    </row>
    <row r="245" spans="1:65" s="2" customFormat="1" ht="14.45" customHeight="1">
      <c r="A245" s="36"/>
      <c r="B245" s="37"/>
      <c r="C245" s="176" t="s">
        <v>636</v>
      </c>
      <c r="D245" s="176" t="s">
        <v>145</v>
      </c>
      <c r="E245" s="177" t="s">
        <v>1844</v>
      </c>
      <c r="F245" s="178" t="s">
        <v>1845</v>
      </c>
      <c r="G245" s="179" t="s">
        <v>159</v>
      </c>
      <c r="H245" s="180">
        <v>1</v>
      </c>
      <c r="I245" s="181"/>
      <c r="J245" s="182">
        <f>ROUND(I245*H245,2)</f>
        <v>0</v>
      </c>
      <c r="K245" s="178" t="s">
        <v>149</v>
      </c>
      <c r="L245" s="41"/>
      <c r="M245" s="183" t="s">
        <v>35</v>
      </c>
      <c r="N245" s="184" t="s">
        <v>51</v>
      </c>
      <c r="O245" s="66"/>
      <c r="P245" s="185">
        <f>O245*H245</f>
        <v>0</v>
      </c>
      <c r="Q245" s="185">
        <v>1.9210000000000001E-2</v>
      </c>
      <c r="R245" s="185">
        <f>Q245*H245</f>
        <v>1.9210000000000001E-2</v>
      </c>
      <c r="S245" s="185">
        <v>0</v>
      </c>
      <c r="T245" s="186">
        <f>S245*H245</f>
        <v>0</v>
      </c>
      <c r="U245" s="36"/>
      <c r="V245" s="36"/>
      <c r="W245" s="36"/>
      <c r="X245" s="36"/>
      <c r="Y245" s="36"/>
      <c r="Z245" s="36"/>
      <c r="AA245" s="36"/>
      <c r="AB245" s="36"/>
      <c r="AC245" s="36"/>
      <c r="AD245" s="36"/>
      <c r="AE245" s="36"/>
      <c r="AR245" s="187" t="s">
        <v>307</v>
      </c>
      <c r="AT245" s="187" t="s">
        <v>145</v>
      </c>
      <c r="AU245" s="187" t="s">
        <v>89</v>
      </c>
      <c r="AY245" s="18" t="s">
        <v>142</v>
      </c>
      <c r="BE245" s="188">
        <f>IF(N245="základní",J245,0)</f>
        <v>0</v>
      </c>
      <c r="BF245" s="188">
        <f>IF(N245="snížená",J245,0)</f>
        <v>0</v>
      </c>
      <c r="BG245" s="188">
        <f>IF(N245="zákl. přenesená",J245,0)</f>
        <v>0</v>
      </c>
      <c r="BH245" s="188">
        <f>IF(N245="sníž. přenesená",J245,0)</f>
        <v>0</v>
      </c>
      <c r="BI245" s="188">
        <f>IF(N245="nulová",J245,0)</f>
        <v>0</v>
      </c>
      <c r="BJ245" s="18" t="s">
        <v>21</v>
      </c>
      <c r="BK245" s="188">
        <f>ROUND(I245*H245,2)</f>
        <v>0</v>
      </c>
      <c r="BL245" s="18" t="s">
        <v>307</v>
      </c>
      <c r="BM245" s="187" t="s">
        <v>1846</v>
      </c>
    </row>
    <row r="246" spans="1:65" s="2" customFormat="1" ht="58.5">
      <c r="A246" s="36"/>
      <c r="B246" s="37"/>
      <c r="C246" s="38"/>
      <c r="D246" s="196" t="s">
        <v>238</v>
      </c>
      <c r="E246" s="38"/>
      <c r="F246" s="217" t="s">
        <v>1843</v>
      </c>
      <c r="G246" s="38"/>
      <c r="H246" s="38"/>
      <c r="I246" s="218"/>
      <c r="J246" s="38"/>
      <c r="K246" s="38"/>
      <c r="L246" s="41"/>
      <c r="M246" s="219"/>
      <c r="N246" s="220"/>
      <c r="O246" s="66"/>
      <c r="P246" s="66"/>
      <c r="Q246" s="66"/>
      <c r="R246" s="66"/>
      <c r="S246" s="66"/>
      <c r="T246" s="67"/>
      <c r="U246" s="36"/>
      <c r="V246" s="36"/>
      <c r="W246" s="36"/>
      <c r="X246" s="36"/>
      <c r="Y246" s="36"/>
      <c r="Z246" s="36"/>
      <c r="AA246" s="36"/>
      <c r="AB246" s="36"/>
      <c r="AC246" s="36"/>
      <c r="AD246" s="36"/>
      <c r="AE246" s="36"/>
      <c r="AT246" s="18" t="s">
        <v>238</v>
      </c>
      <c r="AU246" s="18" t="s">
        <v>89</v>
      </c>
    </row>
    <row r="247" spans="1:65" s="2" customFormat="1" ht="14.45" customHeight="1">
      <c r="A247" s="36"/>
      <c r="B247" s="37"/>
      <c r="C247" s="176" t="s">
        <v>640</v>
      </c>
      <c r="D247" s="176" t="s">
        <v>145</v>
      </c>
      <c r="E247" s="177" t="s">
        <v>1847</v>
      </c>
      <c r="F247" s="178" t="s">
        <v>1848</v>
      </c>
      <c r="G247" s="179" t="s">
        <v>159</v>
      </c>
      <c r="H247" s="180">
        <v>1</v>
      </c>
      <c r="I247" s="181"/>
      <c r="J247" s="182">
        <f>ROUND(I247*H247,2)</f>
        <v>0</v>
      </c>
      <c r="K247" s="178" t="s">
        <v>149</v>
      </c>
      <c r="L247" s="41"/>
      <c r="M247" s="183" t="s">
        <v>35</v>
      </c>
      <c r="N247" s="184" t="s">
        <v>51</v>
      </c>
      <c r="O247" s="66"/>
      <c r="P247" s="185">
        <f>O247*H247</f>
        <v>0</v>
      </c>
      <c r="Q247" s="185">
        <v>1.452E-2</v>
      </c>
      <c r="R247" s="185">
        <f>Q247*H247</f>
        <v>1.452E-2</v>
      </c>
      <c r="S247" s="185">
        <v>0</v>
      </c>
      <c r="T247" s="186">
        <f>S247*H247</f>
        <v>0</v>
      </c>
      <c r="U247" s="36"/>
      <c r="V247" s="36"/>
      <c r="W247" s="36"/>
      <c r="X247" s="36"/>
      <c r="Y247" s="36"/>
      <c r="Z247" s="36"/>
      <c r="AA247" s="36"/>
      <c r="AB247" s="36"/>
      <c r="AC247" s="36"/>
      <c r="AD247" s="36"/>
      <c r="AE247" s="36"/>
      <c r="AR247" s="187" t="s">
        <v>307</v>
      </c>
      <c r="AT247" s="187" t="s">
        <v>145</v>
      </c>
      <c r="AU247" s="187" t="s">
        <v>89</v>
      </c>
      <c r="AY247" s="18" t="s">
        <v>142</v>
      </c>
      <c r="BE247" s="188">
        <f>IF(N247="základní",J247,0)</f>
        <v>0</v>
      </c>
      <c r="BF247" s="188">
        <f>IF(N247="snížená",J247,0)</f>
        <v>0</v>
      </c>
      <c r="BG247" s="188">
        <f>IF(N247="zákl. přenesená",J247,0)</f>
        <v>0</v>
      </c>
      <c r="BH247" s="188">
        <f>IF(N247="sníž. přenesená",J247,0)</f>
        <v>0</v>
      </c>
      <c r="BI247" s="188">
        <f>IF(N247="nulová",J247,0)</f>
        <v>0</v>
      </c>
      <c r="BJ247" s="18" t="s">
        <v>21</v>
      </c>
      <c r="BK247" s="188">
        <f>ROUND(I247*H247,2)</f>
        <v>0</v>
      </c>
      <c r="BL247" s="18" t="s">
        <v>307</v>
      </c>
      <c r="BM247" s="187" t="s">
        <v>1849</v>
      </c>
    </row>
    <row r="248" spans="1:65" s="2" customFormat="1" ht="68.25">
      <c r="A248" s="36"/>
      <c r="B248" s="37"/>
      <c r="C248" s="38"/>
      <c r="D248" s="196" t="s">
        <v>238</v>
      </c>
      <c r="E248" s="38"/>
      <c r="F248" s="217" t="s">
        <v>1850</v>
      </c>
      <c r="G248" s="38"/>
      <c r="H248" s="38"/>
      <c r="I248" s="218"/>
      <c r="J248" s="38"/>
      <c r="K248" s="38"/>
      <c r="L248" s="41"/>
      <c r="M248" s="219"/>
      <c r="N248" s="220"/>
      <c r="O248" s="66"/>
      <c r="P248" s="66"/>
      <c r="Q248" s="66"/>
      <c r="R248" s="66"/>
      <c r="S248" s="66"/>
      <c r="T248" s="67"/>
      <c r="U248" s="36"/>
      <c r="V248" s="36"/>
      <c r="W248" s="36"/>
      <c r="X248" s="36"/>
      <c r="Y248" s="36"/>
      <c r="Z248" s="36"/>
      <c r="AA248" s="36"/>
      <c r="AB248" s="36"/>
      <c r="AC248" s="36"/>
      <c r="AD248" s="36"/>
      <c r="AE248" s="36"/>
      <c r="AT248" s="18" t="s">
        <v>238</v>
      </c>
      <c r="AU248" s="18" t="s">
        <v>89</v>
      </c>
    </row>
    <row r="249" spans="1:65" s="2" customFormat="1" ht="24.2" customHeight="1">
      <c r="A249" s="36"/>
      <c r="B249" s="37"/>
      <c r="C249" s="176" t="s">
        <v>644</v>
      </c>
      <c r="D249" s="176" t="s">
        <v>145</v>
      </c>
      <c r="E249" s="177" t="s">
        <v>1851</v>
      </c>
      <c r="F249" s="178" t="s">
        <v>1852</v>
      </c>
      <c r="G249" s="179" t="s">
        <v>159</v>
      </c>
      <c r="H249" s="180">
        <v>1</v>
      </c>
      <c r="I249" s="181"/>
      <c r="J249" s="182">
        <f>ROUND(I249*H249,2)</f>
        <v>0</v>
      </c>
      <c r="K249" s="178" t="s">
        <v>149</v>
      </c>
      <c r="L249" s="41"/>
      <c r="M249" s="183" t="s">
        <v>35</v>
      </c>
      <c r="N249" s="184" t="s">
        <v>51</v>
      </c>
      <c r="O249" s="66"/>
      <c r="P249" s="185">
        <f>O249*H249</f>
        <v>0</v>
      </c>
      <c r="Q249" s="185">
        <v>1.9369999999999998E-2</v>
      </c>
      <c r="R249" s="185">
        <f>Q249*H249</f>
        <v>1.9369999999999998E-2</v>
      </c>
      <c r="S249" s="185">
        <v>0</v>
      </c>
      <c r="T249" s="186">
        <f>S249*H249</f>
        <v>0</v>
      </c>
      <c r="U249" s="36"/>
      <c r="V249" s="36"/>
      <c r="W249" s="36"/>
      <c r="X249" s="36"/>
      <c r="Y249" s="36"/>
      <c r="Z249" s="36"/>
      <c r="AA249" s="36"/>
      <c r="AB249" s="36"/>
      <c r="AC249" s="36"/>
      <c r="AD249" s="36"/>
      <c r="AE249" s="36"/>
      <c r="AR249" s="187" t="s">
        <v>307</v>
      </c>
      <c r="AT249" s="187" t="s">
        <v>145</v>
      </c>
      <c r="AU249" s="187" t="s">
        <v>89</v>
      </c>
      <c r="AY249" s="18" t="s">
        <v>142</v>
      </c>
      <c r="BE249" s="188">
        <f>IF(N249="základní",J249,0)</f>
        <v>0</v>
      </c>
      <c r="BF249" s="188">
        <f>IF(N249="snížená",J249,0)</f>
        <v>0</v>
      </c>
      <c r="BG249" s="188">
        <f>IF(N249="zákl. přenesená",J249,0)</f>
        <v>0</v>
      </c>
      <c r="BH249" s="188">
        <f>IF(N249="sníž. přenesená",J249,0)</f>
        <v>0</v>
      </c>
      <c r="BI249" s="188">
        <f>IF(N249="nulová",J249,0)</f>
        <v>0</v>
      </c>
      <c r="BJ249" s="18" t="s">
        <v>21</v>
      </c>
      <c r="BK249" s="188">
        <f>ROUND(I249*H249,2)</f>
        <v>0</v>
      </c>
      <c r="BL249" s="18" t="s">
        <v>307</v>
      </c>
      <c r="BM249" s="187" t="s">
        <v>1853</v>
      </c>
    </row>
    <row r="250" spans="1:65" s="2" customFormat="1" ht="29.25">
      <c r="A250" s="36"/>
      <c r="B250" s="37"/>
      <c r="C250" s="38"/>
      <c r="D250" s="196" t="s">
        <v>238</v>
      </c>
      <c r="E250" s="38"/>
      <c r="F250" s="217" t="s">
        <v>1854</v>
      </c>
      <c r="G250" s="38"/>
      <c r="H250" s="38"/>
      <c r="I250" s="218"/>
      <c r="J250" s="38"/>
      <c r="K250" s="38"/>
      <c r="L250" s="41"/>
      <c r="M250" s="219"/>
      <c r="N250" s="220"/>
      <c r="O250" s="66"/>
      <c r="P250" s="66"/>
      <c r="Q250" s="66"/>
      <c r="R250" s="66"/>
      <c r="S250" s="66"/>
      <c r="T250" s="67"/>
      <c r="U250" s="36"/>
      <c r="V250" s="36"/>
      <c r="W250" s="36"/>
      <c r="X250" s="36"/>
      <c r="Y250" s="36"/>
      <c r="Z250" s="36"/>
      <c r="AA250" s="36"/>
      <c r="AB250" s="36"/>
      <c r="AC250" s="36"/>
      <c r="AD250" s="36"/>
      <c r="AE250" s="36"/>
      <c r="AT250" s="18" t="s">
        <v>238</v>
      </c>
      <c r="AU250" s="18" t="s">
        <v>89</v>
      </c>
    </row>
    <row r="251" spans="1:65" s="2" customFormat="1" ht="14.45" customHeight="1">
      <c r="A251" s="36"/>
      <c r="B251" s="37"/>
      <c r="C251" s="176" t="s">
        <v>648</v>
      </c>
      <c r="D251" s="176" t="s">
        <v>145</v>
      </c>
      <c r="E251" s="177" t="s">
        <v>1855</v>
      </c>
      <c r="F251" s="178" t="s">
        <v>1856</v>
      </c>
      <c r="G251" s="179" t="s">
        <v>159</v>
      </c>
      <c r="H251" s="180">
        <v>2</v>
      </c>
      <c r="I251" s="181"/>
      <c r="J251" s="182">
        <f t="shared" ref="J251:J258" si="0">ROUND(I251*H251,2)</f>
        <v>0</v>
      </c>
      <c r="K251" s="178" t="s">
        <v>149</v>
      </c>
      <c r="L251" s="41"/>
      <c r="M251" s="183" t="s">
        <v>35</v>
      </c>
      <c r="N251" s="184" t="s">
        <v>51</v>
      </c>
      <c r="O251" s="66"/>
      <c r="P251" s="185">
        <f t="shared" ref="P251:P258" si="1">O251*H251</f>
        <v>0</v>
      </c>
      <c r="Q251" s="185">
        <v>8.0000000000000004E-4</v>
      </c>
      <c r="R251" s="185">
        <f t="shared" ref="R251:R258" si="2">Q251*H251</f>
        <v>1.6000000000000001E-3</v>
      </c>
      <c r="S251" s="185">
        <v>0</v>
      </c>
      <c r="T251" s="186">
        <f t="shared" ref="T251:T258" si="3">S251*H251</f>
        <v>0</v>
      </c>
      <c r="U251" s="36"/>
      <c r="V251" s="36"/>
      <c r="W251" s="36"/>
      <c r="X251" s="36"/>
      <c r="Y251" s="36"/>
      <c r="Z251" s="36"/>
      <c r="AA251" s="36"/>
      <c r="AB251" s="36"/>
      <c r="AC251" s="36"/>
      <c r="AD251" s="36"/>
      <c r="AE251" s="36"/>
      <c r="AR251" s="187" t="s">
        <v>307</v>
      </c>
      <c r="AT251" s="187" t="s">
        <v>145</v>
      </c>
      <c r="AU251" s="187" t="s">
        <v>89</v>
      </c>
      <c r="AY251" s="18" t="s">
        <v>142</v>
      </c>
      <c r="BE251" s="188">
        <f t="shared" ref="BE251:BE258" si="4">IF(N251="základní",J251,0)</f>
        <v>0</v>
      </c>
      <c r="BF251" s="188">
        <f t="shared" ref="BF251:BF258" si="5">IF(N251="snížená",J251,0)</f>
        <v>0</v>
      </c>
      <c r="BG251" s="188">
        <f t="shared" ref="BG251:BG258" si="6">IF(N251="zákl. přenesená",J251,0)</f>
        <v>0</v>
      </c>
      <c r="BH251" s="188">
        <f t="shared" ref="BH251:BH258" si="7">IF(N251="sníž. přenesená",J251,0)</f>
        <v>0</v>
      </c>
      <c r="BI251" s="188">
        <f t="shared" ref="BI251:BI258" si="8">IF(N251="nulová",J251,0)</f>
        <v>0</v>
      </c>
      <c r="BJ251" s="18" t="s">
        <v>21</v>
      </c>
      <c r="BK251" s="188">
        <f t="shared" ref="BK251:BK258" si="9">ROUND(I251*H251,2)</f>
        <v>0</v>
      </c>
      <c r="BL251" s="18" t="s">
        <v>307</v>
      </c>
      <c r="BM251" s="187" t="s">
        <v>1857</v>
      </c>
    </row>
    <row r="252" spans="1:65" s="2" customFormat="1" ht="14.45" customHeight="1">
      <c r="A252" s="36"/>
      <c r="B252" s="37"/>
      <c r="C252" s="176" t="s">
        <v>652</v>
      </c>
      <c r="D252" s="176" t="s">
        <v>145</v>
      </c>
      <c r="E252" s="177" t="s">
        <v>1858</v>
      </c>
      <c r="F252" s="178" t="s">
        <v>1859</v>
      </c>
      <c r="G252" s="179" t="s">
        <v>159</v>
      </c>
      <c r="H252" s="180">
        <v>2</v>
      </c>
      <c r="I252" s="181"/>
      <c r="J252" s="182">
        <f t="shared" si="0"/>
        <v>0</v>
      </c>
      <c r="K252" s="178" t="s">
        <v>149</v>
      </c>
      <c r="L252" s="41"/>
      <c r="M252" s="183" t="s">
        <v>35</v>
      </c>
      <c r="N252" s="184" t="s">
        <v>51</v>
      </c>
      <c r="O252" s="66"/>
      <c r="P252" s="185">
        <f t="shared" si="1"/>
        <v>0</v>
      </c>
      <c r="Q252" s="185">
        <v>7.5000000000000002E-4</v>
      </c>
      <c r="R252" s="185">
        <f t="shared" si="2"/>
        <v>1.5E-3</v>
      </c>
      <c r="S252" s="185">
        <v>0</v>
      </c>
      <c r="T252" s="186">
        <f t="shared" si="3"/>
        <v>0</v>
      </c>
      <c r="U252" s="36"/>
      <c r="V252" s="36"/>
      <c r="W252" s="36"/>
      <c r="X252" s="36"/>
      <c r="Y252" s="36"/>
      <c r="Z252" s="36"/>
      <c r="AA252" s="36"/>
      <c r="AB252" s="36"/>
      <c r="AC252" s="36"/>
      <c r="AD252" s="36"/>
      <c r="AE252" s="36"/>
      <c r="AR252" s="187" t="s">
        <v>307</v>
      </c>
      <c r="AT252" s="187" t="s">
        <v>145</v>
      </c>
      <c r="AU252" s="187" t="s">
        <v>89</v>
      </c>
      <c r="AY252" s="18" t="s">
        <v>142</v>
      </c>
      <c r="BE252" s="188">
        <f t="shared" si="4"/>
        <v>0</v>
      </c>
      <c r="BF252" s="188">
        <f t="shared" si="5"/>
        <v>0</v>
      </c>
      <c r="BG252" s="188">
        <f t="shared" si="6"/>
        <v>0</v>
      </c>
      <c r="BH252" s="188">
        <f t="shared" si="7"/>
        <v>0</v>
      </c>
      <c r="BI252" s="188">
        <f t="shared" si="8"/>
        <v>0</v>
      </c>
      <c r="BJ252" s="18" t="s">
        <v>21</v>
      </c>
      <c r="BK252" s="188">
        <f t="shared" si="9"/>
        <v>0</v>
      </c>
      <c r="BL252" s="18" t="s">
        <v>307</v>
      </c>
      <c r="BM252" s="187" t="s">
        <v>1860</v>
      </c>
    </row>
    <row r="253" spans="1:65" s="2" customFormat="1" ht="14.45" customHeight="1">
      <c r="A253" s="36"/>
      <c r="B253" s="37"/>
      <c r="C253" s="176" t="s">
        <v>656</v>
      </c>
      <c r="D253" s="176" t="s">
        <v>145</v>
      </c>
      <c r="E253" s="177" t="s">
        <v>1861</v>
      </c>
      <c r="F253" s="178" t="s">
        <v>1862</v>
      </c>
      <c r="G253" s="179" t="s">
        <v>159</v>
      </c>
      <c r="H253" s="180">
        <v>1</v>
      </c>
      <c r="I253" s="181"/>
      <c r="J253" s="182">
        <f t="shared" si="0"/>
        <v>0</v>
      </c>
      <c r="K253" s="178" t="s">
        <v>149</v>
      </c>
      <c r="L253" s="41"/>
      <c r="M253" s="183" t="s">
        <v>35</v>
      </c>
      <c r="N253" s="184" t="s">
        <v>51</v>
      </c>
      <c r="O253" s="66"/>
      <c r="P253" s="185">
        <f t="shared" si="1"/>
        <v>0</v>
      </c>
      <c r="Q253" s="185">
        <v>8.4999999999999995E-4</v>
      </c>
      <c r="R253" s="185">
        <f t="shared" si="2"/>
        <v>8.4999999999999995E-4</v>
      </c>
      <c r="S253" s="185">
        <v>0</v>
      </c>
      <c r="T253" s="186">
        <f t="shared" si="3"/>
        <v>0</v>
      </c>
      <c r="U253" s="36"/>
      <c r="V253" s="36"/>
      <c r="W253" s="36"/>
      <c r="X253" s="36"/>
      <c r="Y253" s="36"/>
      <c r="Z253" s="36"/>
      <c r="AA253" s="36"/>
      <c r="AB253" s="36"/>
      <c r="AC253" s="36"/>
      <c r="AD253" s="36"/>
      <c r="AE253" s="36"/>
      <c r="AR253" s="187" t="s">
        <v>307</v>
      </c>
      <c r="AT253" s="187" t="s">
        <v>145</v>
      </c>
      <c r="AU253" s="187" t="s">
        <v>89</v>
      </c>
      <c r="AY253" s="18" t="s">
        <v>142</v>
      </c>
      <c r="BE253" s="188">
        <f t="shared" si="4"/>
        <v>0</v>
      </c>
      <c r="BF253" s="188">
        <f t="shared" si="5"/>
        <v>0</v>
      </c>
      <c r="BG253" s="188">
        <f t="shared" si="6"/>
        <v>0</v>
      </c>
      <c r="BH253" s="188">
        <f t="shared" si="7"/>
        <v>0</v>
      </c>
      <c r="BI253" s="188">
        <f t="shared" si="8"/>
        <v>0</v>
      </c>
      <c r="BJ253" s="18" t="s">
        <v>21</v>
      </c>
      <c r="BK253" s="188">
        <f t="shared" si="9"/>
        <v>0</v>
      </c>
      <c r="BL253" s="18" t="s">
        <v>307</v>
      </c>
      <c r="BM253" s="187" t="s">
        <v>1863</v>
      </c>
    </row>
    <row r="254" spans="1:65" s="2" customFormat="1" ht="14.45" customHeight="1">
      <c r="A254" s="36"/>
      <c r="B254" s="37"/>
      <c r="C254" s="176" t="s">
        <v>660</v>
      </c>
      <c r="D254" s="176" t="s">
        <v>145</v>
      </c>
      <c r="E254" s="177" t="s">
        <v>1864</v>
      </c>
      <c r="F254" s="178" t="s">
        <v>1865</v>
      </c>
      <c r="G254" s="179" t="s">
        <v>159</v>
      </c>
      <c r="H254" s="180">
        <v>1</v>
      </c>
      <c r="I254" s="181"/>
      <c r="J254" s="182">
        <f t="shared" si="0"/>
        <v>0</v>
      </c>
      <c r="K254" s="178" t="s">
        <v>149</v>
      </c>
      <c r="L254" s="41"/>
      <c r="M254" s="183" t="s">
        <v>35</v>
      </c>
      <c r="N254" s="184" t="s">
        <v>51</v>
      </c>
      <c r="O254" s="66"/>
      <c r="P254" s="185">
        <f t="shared" si="1"/>
        <v>0</v>
      </c>
      <c r="Q254" s="185">
        <v>8.4999999999999995E-4</v>
      </c>
      <c r="R254" s="185">
        <f t="shared" si="2"/>
        <v>8.4999999999999995E-4</v>
      </c>
      <c r="S254" s="185">
        <v>0</v>
      </c>
      <c r="T254" s="186">
        <f t="shared" si="3"/>
        <v>0</v>
      </c>
      <c r="U254" s="36"/>
      <c r="V254" s="36"/>
      <c r="W254" s="36"/>
      <c r="X254" s="36"/>
      <c r="Y254" s="36"/>
      <c r="Z254" s="36"/>
      <c r="AA254" s="36"/>
      <c r="AB254" s="36"/>
      <c r="AC254" s="36"/>
      <c r="AD254" s="36"/>
      <c r="AE254" s="36"/>
      <c r="AR254" s="187" t="s">
        <v>307</v>
      </c>
      <c r="AT254" s="187" t="s">
        <v>145</v>
      </c>
      <c r="AU254" s="187" t="s">
        <v>89</v>
      </c>
      <c r="AY254" s="18" t="s">
        <v>142</v>
      </c>
      <c r="BE254" s="188">
        <f t="shared" si="4"/>
        <v>0</v>
      </c>
      <c r="BF254" s="188">
        <f t="shared" si="5"/>
        <v>0</v>
      </c>
      <c r="BG254" s="188">
        <f t="shared" si="6"/>
        <v>0</v>
      </c>
      <c r="BH254" s="188">
        <f t="shared" si="7"/>
        <v>0</v>
      </c>
      <c r="BI254" s="188">
        <f t="shared" si="8"/>
        <v>0</v>
      </c>
      <c r="BJ254" s="18" t="s">
        <v>21</v>
      </c>
      <c r="BK254" s="188">
        <f t="shared" si="9"/>
        <v>0</v>
      </c>
      <c r="BL254" s="18" t="s">
        <v>307</v>
      </c>
      <c r="BM254" s="187" t="s">
        <v>1866</v>
      </c>
    </row>
    <row r="255" spans="1:65" s="2" customFormat="1" ht="14.45" customHeight="1">
      <c r="A255" s="36"/>
      <c r="B255" s="37"/>
      <c r="C255" s="176" t="s">
        <v>664</v>
      </c>
      <c r="D255" s="176" t="s">
        <v>145</v>
      </c>
      <c r="E255" s="177" t="s">
        <v>1867</v>
      </c>
      <c r="F255" s="178" t="s">
        <v>1868</v>
      </c>
      <c r="G255" s="179" t="s">
        <v>159</v>
      </c>
      <c r="H255" s="180">
        <v>4</v>
      </c>
      <c r="I255" s="181"/>
      <c r="J255" s="182">
        <f t="shared" si="0"/>
        <v>0</v>
      </c>
      <c r="K255" s="178" t="s">
        <v>149</v>
      </c>
      <c r="L255" s="41"/>
      <c r="M255" s="183" t="s">
        <v>35</v>
      </c>
      <c r="N255" s="184" t="s">
        <v>51</v>
      </c>
      <c r="O255" s="66"/>
      <c r="P255" s="185">
        <f t="shared" si="1"/>
        <v>0</v>
      </c>
      <c r="Q255" s="185">
        <v>0</v>
      </c>
      <c r="R255" s="185">
        <f t="shared" si="2"/>
        <v>0</v>
      </c>
      <c r="S255" s="185">
        <v>9.1999999999999998E-3</v>
      </c>
      <c r="T255" s="186">
        <f t="shared" si="3"/>
        <v>3.6799999999999999E-2</v>
      </c>
      <c r="U255" s="36"/>
      <c r="V255" s="36"/>
      <c r="W255" s="36"/>
      <c r="X255" s="36"/>
      <c r="Y255" s="36"/>
      <c r="Z255" s="36"/>
      <c r="AA255" s="36"/>
      <c r="AB255" s="36"/>
      <c r="AC255" s="36"/>
      <c r="AD255" s="36"/>
      <c r="AE255" s="36"/>
      <c r="AR255" s="187" t="s">
        <v>307</v>
      </c>
      <c r="AT255" s="187" t="s">
        <v>145</v>
      </c>
      <c r="AU255" s="187" t="s">
        <v>89</v>
      </c>
      <c r="AY255" s="18" t="s">
        <v>142</v>
      </c>
      <c r="BE255" s="188">
        <f t="shared" si="4"/>
        <v>0</v>
      </c>
      <c r="BF255" s="188">
        <f t="shared" si="5"/>
        <v>0</v>
      </c>
      <c r="BG255" s="188">
        <f t="shared" si="6"/>
        <v>0</v>
      </c>
      <c r="BH255" s="188">
        <f t="shared" si="7"/>
        <v>0</v>
      </c>
      <c r="BI255" s="188">
        <f t="shared" si="8"/>
        <v>0</v>
      </c>
      <c r="BJ255" s="18" t="s">
        <v>21</v>
      </c>
      <c r="BK255" s="188">
        <f t="shared" si="9"/>
        <v>0</v>
      </c>
      <c r="BL255" s="18" t="s">
        <v>307</v>
      </c>
      <c r="BM255" s="187" t="s">
        <v>1869</v>
      </c>
    </row>
    <row r="256" spans="1:65" s="2" customFormat="1" ht="14.45" customHeight="1">
      <c r="A256" s="36"/>
      <c r="B256" s="37"/>
      <c r="C256" s="176" t="s">
        <v>669</v>
      </c>
      <c r="D256" s="176" t="s">
        <v>145</v>
      </c>
      <c r="E256" s="177" t="s">
        <v>1870</v>
      </c>
      <c r="F256" s="178" t="s">
        <v>1871</v>
      </c>
      <c r="G256" s="179" t="s">
        <v>159</v>
      </c>
      <c r="H256" s="180">
        <v>2</v>
      </c>
      <c r="I256" s="181"/>
      <c r="J256" s="182">
        <f t="shared" si="0"/>
        <v>0</v>
      </c>
      <c r="K256" s="178" t="s">
        <v>149</v>
      </c>
      <c r="L256" s="41"/>
      <c r="M256" s="183" t="s">
        <v>35</v>
      </c>
      <c r="N256" s="184" t="s">
        <v>51</v>
      </c>
      <c r="O256" s="66"/>
      <c r="P256" s="185">
        <f t="shared" si="1"/>
        <v>0</v>
      </c>
      <c r="Q256" s="185">
        <v>0</v>
      </c>
      <c r="R256" s="185">
        <f t="shared" si="2"/>
        <v>0</v>
      </c>
      <c r="S256" s="185">
        <v>3.4700000000000002E-2</v>
      </c>
      <c r="T256" s="186">
        <f t="shared" si="3"/>
        <v>6.9400000000000003E-2</v>
      </c>
      <c r="U256" s="36"/>
      <c r="V256" s="36"/>
      <c r="W256" s="36"/>
      <c r="X256" s="36"/>
      <c r="Y256" s="36"/>
      <c r="Z256" s="36"/>
      <c r="AA256" s="36"/>
      <c r="AB256" s="36"/>
      <c r="AC256" s="36"/>
      <c r="AD256" s="36"/>
      <c r="AE256" s="36"/>
      <c r="AR256" s="187" t="s">
        <v>307</v>
      </c>
      <c r="AT256" s="187" t="s">
        <v>145</v>
      </c>
      <c r="AU256" s="187" t="s">
        <v>89</v>
      </c>
      <c r="AY256" s="18" t="s">
        <v>142</v>
      </c>
      <c r="BE256" s="188">
        <f t="shared" si="4"/>
        <v>0</v>
      </c>
      <c r="BF256" s="188">
        <f t="shared" si="5"/>
        <v>0</v>
      </c>
      <c r="BG256" s="188">
        <f t="shared" si="6"/>
        <v>0</v>
      </c>
      <c r="BH256" s="188">
        <f t="shared" si="7"/>
        <v>0</v>
      </c>
      <c r="BI256" s="188">
        <f t="shared" si="8"/>
        <v>0</v>
      </c>
      <c r="BJ256" s="18" t="s">
        <v>21</v>
      </c>
      <c r="BK256" s="188">
        <f t="shared" si="9"/>
        <v>0</v>
      </c>
      <c r="BL256" s="18" t="s">
        <v>307</v>
      </c>
      <c r="BM256" s="187" t="s">
        <v>1872</v>
      </c>
    </row>
    <row r="257" spans="1:65" s="2" customFormat="1" ht="14.45" customHeight="1">
      <c r="A257" s="36"/>
      <c r="B257" s="37"/>
      <c r="C257" s="176" t="s">
        <v>673</v>
      </c>
      <c r="D257" s="176" t="s">
        <v>145</v>
      </c>
      <c r="E257" s="177" t="s">
        <v>1873</v>
      </c>
      <c r="F257" s="178" t="s">
        <v>1874</v>
      </c>
      <c r="G257" s="179" t="s">
        <v>159</v>
      </c>
      <c r="H257" s="180">
        <v>3</v>
      </c>
      <c r="I257" s="181"/>
      <c r="J257" s="182">
        <f t="shared" si="0"/>
        <v>0</v>
      </c>
      <c r="K257" s="178" t="s">
        <v>149</v>
      </c>
      <c r="L257" s="41"/>
      <c r="M257" s="183" t="s">
        <v>35</v>
      </c>
      <c r="N257" s="184" t="s">
        <v>51</v>
      </c>
      <c r="O257" s="66"/>
      <c r="P257" s="185">
        <f t="shared" si="1"/>
        <v>0</v>
      </c>
      <c r="Q257" s="185">
        <v>1.4749999999999999E-2</v>
      </c>
      <c r="R257" s="185">
        <f t="shared" si="2"/>
        <v>4.4249999999999998E-2</v>
      </c>
      <c r="S257" s="185">
        <v>0</v>
      </c>
      <c r="T257" s="186">
        <f t="shared" si="3"/>
        <v>0</v>
      </c>
      <c r="U257" s="36"/>
      <c r="V257" s="36"/>
      <c r="W257" s="36"/>
      <c r="X257" s="36"/>
      <c r="Y257" s="36"/>
      <c r="Z257" s="36"/>
      <c r="AA257" s="36"/>
      <c r="AB257" s="36"/>
      <c r="AC257" s="36"/>
      <c r="AD257" s="36"/>
      <c r="AE257" s="36"/>
      <c r="AR257" s="187" t="s">
        <v>307</v>
      </c>
      <c r="AT257" s="187" t="s">
        <v>145</v>
      </c>
      <c r="AU257" s="187" t="s">
        <v>89</v>
      </c>
      <c r="AY257" s="18" t="s">
        <v>142</v>
      </c>
      <c r="BE257" s="188">
        <f t="shared" si="4"/>
        <v>0</v>
      </c>
      <c r="BF257" s="188">
        <f t="shared" si="5"/>
        <v>0</v>
      </c>
      <c r="BG257" s="188">
        <f t="shared" si="6"/>
        <v>0</v>
      </c>
      <c r="BH257" s="188">
        <f t="shared" si="7"/>
        <v>0</v>
      </c>
      <c r="BI257" s="188">
        <f t="shared" si="8"/>
        <v>0</v>
      </c>
      <c r="BJ257" s="18" t="s">
        <v>21</v>
      </c>
      <c r="BK257" s="188">
        <f t="shared" si="9"/>
        <v>0</v>
      </c>
      <c r="BL257" s="18" t="s">
        <v>307</v>
      </c>
      <c r="BM257" s="187" t="s">
        <v>1875</v>
      </c>
    </row>
    <row r="258" spans="1:65" s="2" customFormat="1" ht="24.2" customHeight="1">
      <c r="A258" s="36"/>
      <c r="B258" s="37"/>
      <c r="C258" s="176" t="s">
        <v>677</v>
      </c>
      <c r="D258" s="176" t="s">
        <v>145</v>
      </c>
      <c r="E258" s="177" t="s">
        <v>1876</v>
      </c>
      <c r="F258" s="178" t="s">
        <v>1877</v>
      </c>
      <c r="G258" s="179" t="s">
        <v>159</v>
      </c>
      <c r="H258" s="180">
        <v>2</v>
      </c>
      <c r="I258" s="181"/>
      <c r="J258" s="182">
        <f t="shared" si="0"/>
        <v>0</v>
      </c>
      <c r="K258" s="178" t="s">
        <v>149</v>
      </c>
      <c r="L258" s="41"/>
      <c r="M258" s="183" t="s">
        <v>35</v>
      </c>
      <c r="N258" s="184" t="s">
        <v>51</v>
      </c>
      <c r="O258" s="66"/>
      <c r="P258" s="185">
        <f t="shared" si="1"/>
        <v>0</v>
      </c>
      <c r="Q258" s="185">
        <v>1.0659999999999999E-2</v>
      </c>
      <c r="R258" s="185">
        <f t="shared" si="2"/>
        <v>2.1319999999999999E-2</v>
      </c>
      <c r="S258" s="185">
        <v>0</v>
      </c>
      <c r="T258" s="186">
        <f t="shared" si="3"/>
        <v>0</v>
      </c>
      <c r="U258" s="36"/>
      <c r="V258" s="36"/>
      <c r="W258" s="36"/>
      <c r="X258" s="36"/>
      <c r="Y258" s="36"/>
      <c r="Z258" s="36"/>
      <c r="AA258" s="36"/>
      <c r="AB258" s="36"/>
      <c r="AC258" s="36"/>
      <c r="AD258" s="36"/>
      <c r="AE258" s="36"/>
      <c r="AR258" s="187" t="s">
        <v>307</v>
      </c>
      <c r="AT258" s="187" t="s">
        <v>145</v>
      </c>
      <c r="AU258" s="187" t="s">
        <v>89</v>
      </c>
      <c r="AY258" s="18" t="s">
        <v>142</v>
      </c>
      <c r="BE258" s="188">
        <f t="shared" si="4"/>
        <v>0</v>
      </c>
      <c r="BF258" s="188">
        <f t="shared" si="5"/>
        <v>0</v>
      </c>
      <c r="BG258" s="188">
        <f t="shared" si="6"/>
        <v>0</v>
      </c>
      <c r="BH258" s="188">
        <f t="shared" si="7"/>
        <v>0</v>
      </c>
      <c r="BI258" s="188">
        <f t="shared" si="8"/>
        <v>0</v>
      </c>
      <c r="BJ258" s="18" t="s">
        <v>21</v>
      </c>
      <c r="BK258" s="188">
        <f t="shared" si="9"/>
        <v>0</v>
      </c>
      <c r="BL258" s="18" t="s">
        <v>307</v>
      </c>
      <c r="BM258" s="187" t="s">
        <v>1878</v>
      </c>
    </row>
    <row r="259" spans="1:65" s="2" customFormat="1" ht="39">
      <c r="A259" s="36"/>
      <c r="B259" s="37"/>
      <c r="C259" s="38"/>
      <c r="D259" s="196" t="s">
        <v>238</v>
      </c>
      <c r="E259" s="38"/>
      <c r="F259" s="217" t="s">
        <v>1879</v>
      </c>
      <c r="G259" s="38"/>
      <c r="H259" s="38"/>
      <c r="I259" s="218"/>
      <c r="J259" s="38"/>
      <c r="K259" s="38"/>
      <c r="L259" s="41"/>
      <c r="M259" s="219"/>
      <c r="N259" s="220"/>
      <c r="O259" s="66"/>
      <c r="P259" s="66"/>
      <c r="Q259" s="66"/>
      <c r="R259" s="66"/>
      <c r="S259" s="66"/>
      <c r="T259" s="67"/>
      <c r="U259" s="36"/>
      <c r="V259" s="36"/>
      <c r="W259" s="36"/>
      <c r="X259" s="36"/>
      <c r="Y259" s="36"/>
      <c r="Z259" s="36"/>
      <c r="AA259" s="36"/>
      <c r="AB259" s="36"/>
      <c r="AC259" s="36"/>
      <c r="AD259" s="36"/>
      <c r="AE259" s="36"/>
      <c r="AT259" s="18" t="s">
        <v>238</v>
      </c>
      <c r="AU259" s="18" t="s">
        <v>89</v>
      </c>
    </row>
    <row r="260" spans="1:65" s="2" customFormat="1" ht="24.2" customHeight="1">
      <c r="A260" s="36"/>
      <c r="B260" s="37"/>
      <c r="C260" s="176" t="s">
        <v>684</v>
      </c>
      <c r="D260" s="176" t="s">
        <v>145</v>
      </c>
      <c r="E260" s="177" t="s">
        <v>1880</v>
      </c>
      <c r="F260" s="178" t="s">
        <v>1881</v>
      </c>
      <c r="G260" s="179" t="s">
        <v>159</v>
      </c>
      <c r="H260" s="180">
        <v>4</v>
      </c>
      <c r="I260" s="181"/>
      <c r="J260" s="182">
        <f>ROUND(I260*H260,2)</f>
        <v>0</v>
      </c>
      <c r="K260" s="178" t="s">
        <v>149</v>
      </c>
      <c r="L260" s="41"/>
      <c r="M260" s="183" t="s">
        <v>35</v>
      </c>
      <c r="N260" s="184" t="s">
        <v>51</v>
      </c>
      <c r="O260" s="66"/>
      <c r="P260" s="185">
        <f>O260*H260</f>
        <v>0</v>
      </c>
      <c r="Q260" s="185">
        <v>3.6339999999999997E-2</v>
      </c>
      <c r="R260" s="185">
        <f>Q260*H260</f>
        <v>0.14535999999999999</v>
      </c>
      <c r="S260" s="185">
        <v>0</v>
      </c>
      <c r="T260" s="186">
        <f>S260*H260</f>
        <v>0</v>
      </c>
      <c r="U260" s="36"/>
      <c r="V260" s="36"/>
      <c r="W260" s="36"/>
      <c r="X260" s="36"/>
      <c r="Y260" s="36"/>
      <c r="Z260" s="36"/>
      <c r="AA260" s="36"/>
      <c r="AB260" s="36"/>
      <c r="AC260" s="36"/>
      <c r="AD260" s="36"/>
      <c r="AE260" s="36"/>
      <c r="AR260" s="187" t="s">
        <v>307</v>
      </c>
      <c r="AT260" s="187" t="s">
        <v>145</v>
      </c>
      <c r="AU260" s="187" t="s">
        <v>89</v>
      </c>
      <c r="AY260" s="18" t="s">
        <v>142</v>
      </c>
      <c r="BE260" s="188">
        <f>IF(N260="základní",J260,0)</f>
        <v>0</v>
      </c>
      <c r="BF260" s="188">
        <f>IF(N260="snížená",J260,0)</f>
        <v>0</v>
      </c>
      <c r="BG260" s="188">
        <f>IF(N260="zákl. přenesená",J260,0)</f>
        <v>0</v>
      </c>
      <c r="BH260" s="188">
        <f>IF(N260="sníž. přenesená",J260,0)</f>
        <v>0</v>
      </c>
      <c r="BI260" s="188">
        <f>IF(N260="nulová",J260,0)</f>
        <v>0</v>
      </c>
      <c r="BJ260" s="18" t="s">
        <v>21</v>
      </c>
      <c r="BK260" s="188">
        <f>ROUND(I260*H260,2)</f>
        <v>0</v>
      </c>
      <c r="BL260" s="18" t="s">
        <v>307</v>
      </c>
      <c r="BM260" s="187" t="s">
        <v>1882</v>
      </c>
    </row>
    <row r="261" spans="1:65" s="2" customFormat="1" ht="39">
      <c r="A261" s="36"/>
      <c r="B261" s="37"/>
      <c r="C261" s="38"/>
      <c r="D261" s="196" t="s">
        <v>238</v>
      </c>
      <c r="E261" s="38"/>
      <c r="F261" s="217" t="s">
        <v>1879</v>
      </c>
      <c r="G261" s="38"/>
      <c r="H261" s="38"/>
      <c r="I261" s="218"/>
      <c r="J261" s="38"/>
      <c r="K261" s="38"/>
      <c r="L261" s="41"/>
      <c r="M261" s="219"/>
      <c r="N261" s="220"/>
      <c r="O261" s="66"/>
      <c r="P261" s="66"/>
      <c r="Q261" s="66"/>
      <c r="R261" s="66"/>
      <c r="S261" s="66"/>
      <c r="T261" s="67"/>
      <c r="U261" s="36"/>
      <c r="V261" s="36"/>
      <c r="W261" s="36"/>
      <c r="X261" s="36"/>
      <c r="Y261" s="36"/>
      <c r="Z261" s="36"/>
      <c r="AA261" s="36"/>
      <c r="AB261" s="36"/>
      <c r="AC261" s="36"/>
      <c r="AD261" s="36"/>
      <c r="AE261" s="36"/>
      <c r="AT261" s="18" t="s">
        <v>238</v>
      </c>
      <c r="AU261" s="18" t="s">
        <v>89</v>
      </c>
    </row>
    <row r="262" spans="1:65" s="2" customFormat="1" ht="24.2" customHeight="1">
      <c r="A262" s="36"/>
      <c r="B262" s="37"/>
      <c r="C262" s="176" t="s">
        <v>688</v>
      </c>
      <c r="D262" s="176" t="s">
        <v>145</v>
      </c>
      <c r="E262" s="177" t="s">
        <v>1883</v>
      </c>
      <c r="F262" s="178" t="s">
        <v>1884</v>
      </c>
      <c r="G262" s="179" t="s">
        <v>236</v>
      </c>
      <c r="H262" s="180">
        <v>0.496</v>
      </c>
      <c r="I262" s="181"/>
      <c r="J262" s="182">
        <f t="shared" ref="J262:J268" si="10">ROUND(I262*H262,2)</f>
        <v>0</v>
      </c>
      <c r="K262" s="178" t="s">
        <v>149</v>
      </c>
      <c r="L262" s="41"/>
      <c r="M262" s="183" t="s">
        <v>35</v>
      </c>
      <c r="N262" s="184" t="s">
        <v>51</v>
      </c>
      <c r="O262" s="66"/>
      <c r="P262" s="185">
        <f t="shared" ref="P262:P268" si="11">O262*H262</f>
        <v>0</v>
      </c>
      <c r="Q262" s="185">
        <v>0</v>
      </c>
      <c r="R262" s="185">
        <f t="shared" ref="R262:R268" si="12">Q262*H262</f>
        <v>0</v>
      </c>
      <c r="S262" s="185">
        <v>0</v>
      </c>
      <c r="T262" s="186">
        <f t="shared" ref="T262:T268" si="13">S262*H262</f>
        <v>0</v>
      </c>
      <c r="U262" s="36"/>
      <c r="V262" s="36"/>
      <c r="W262" s="36"/>
      <c r="X262" s="36"/>
      <c r="Y262" s="36"/>
      <c r="Z262" s="36"/>
      <c r="AA262" s="36"/>
      <c r="AB262" s="36"/>
      <c r="AC262" s="36"/>
      <c r="AD262" s="36"/>
      <c r="AE262" s="36"/>
      <c r="AR262" s="187" t="s">
        <v>307</v>
      </c>
      <c r="AT262" s="187" t="s">
        <v>145</v>
      </c>
      <c r="AU262" s="187" t="s">
        <v>89</v>
      </c>
      <c r="AY262" s="18" t="s">
        <v>142</v>
      </c>
      <c r="BE262" s="188">
        <f t="shared" ref="BE262:BE268" si="14">IF(N262="základní",J262,0)</f>
        <v>0</v>
      </c>
      <c r="BF262" s="188">
        <f t="shared" ref="BF262:BF268" si="15">IF(N262="snížená",J262,0)</f>
        <v>0</v>
      </c>
      <c r="BG262" s="188">
        <f t="shared" ref="BG262:BG268" si="16">IF(N262="zákl. přenesená",J262,0)</f>
        <v>0</v>
      </c>
      <c r="BH262" s="188">
        <f t="shared" ref="BH262:BH268" si="17">IF(N262="sníž. přenesená",J262,0)</f>
        <v>0</v>
      </c>
      <c r="BI262" s="188">
        <f t="shared" ref="BI262:BI268" si="18">IF(N262="nulová",J262,0)</f>
        <v>0</v>
      </c>
      <c r="BJ262" s="18" t="s">
        <v>21</v>
      </c>
      <c r="BK262" s="188">
        <f t="shared" ref="BK262:BK268" si="19">ROUND(I262*H262,2)</f>
        <v>0</v>
      </c>
      <c r="BL262" s="18" t="s">
        <v>307</v>
      </c>
      <c r="BM262" s="187" t="s">
        <v>1885</v>
      </c>
    </row>
    <row r="263" spans="1:65" s="2" customFormat="1" ht="14.45" customHeight="1">
      <c r="A263" s="36"/>
      <c r="B263" s="37"/>
      <c r="C263" s="176" t="s">
        <v>692</v>
      </c>
      <c r="D263" s="176" t="s">
        <v>145</v>
      </c>
      <c r="E263" s="177" t="s">
        <v>1886</v>
      </c>
      <c r="F263" s="178" t="s">
        <v>1887</v>
      </c>
      <c r="G263" s="179" t="s">
        <v>177</v>
      </c>
      <c r="H263" s="180">
        <v>4</v>
      </c>
      <c r="I263" s="181"/>
      <c r="J263" s="182">
        <f t="shared" si="10"/>
        <v>0</v>
      </c>
      <c r="K263" s="178" t="s">
        <v>149</v>
      </c>
      <c r="L263" s="41"/>
      <c r="M263" s="183" t="s">
        <v>35</v>
      </c>
      <c r="N263" s="184" t="s">
        <v>51</v>
      </c>
      <c r="O263" s="66"/>
      <c r="P263" s="185">
        <f t="shared" si="11"/>
        <v>0</v>
      </c>
      <c r="Q263" s="185">
        <v>1.09E-3</v>
      </c>
      <c r="R263" s="185">
        <f t="shared" si="12"/>
        <v>4.3600000000000002E-3</v>
      </c>
      <c r="S263" s="185">
        <v>0</v>
      </c>
      <c r="T263" s="186">
        <f t="shared" si="13"/>
        <v>0</v>
      </c>
      <c r="U263" s="36"/>
      <c r="V263" s="36"/>
      <c r="W263" s="36"/>
      <c r="X263" s="36"/>
      <c r="Y263" s="36"/>
      <c r="Z263" s="36"/>
      <c r="AA263" s="36"/>
      <c r="AB263" s="36"/>
      <c r="AC263" s="36"/>
      <c r="AD263" s="36"/>
      <c r="AE263" s="36"/>
      <c r="AR263" s="187" t="s">
        <v>307</v>
      </c>
      <c r="AT263" s="187" t="s">
        <v>145</v>
      </c>
      <c r="AU263" s="187" t="s">
        <v>89</v>
      </c>
      <c r="AY263" s="18" t="s">
        <v>142</v>
      </c>
      <c r="BE263" s="188">
        <f t="shared" si="14"/>
        <v>0</v>
      </c>
      <c r="BF263" s="188">
        <f t="shared" si="15"/>
        <v>0</v>
      </c>
      <c r="BG263" s="188">
        <f t="shared" si="16"/>
        <v>0</v>
      </c>
      <c r="BH263" s="188">
        <f t="shared" si="17"/>
        <v>0</v>
      </c>
      <c r="BI263" s="188">
        <f t="shared" si="18"/>
        <v>0</v>
      </c>
      <c r="BJ263" s="18" t="s">
        <v>21</v>
      </c>
      <c r="BK263" s="188">
        <f t="shared" si="19"/>
        <v>0</v>
      </c>
      <c r="BL263" s="18" t="s">
        <v>307</v>
      </c>
      <c r="BM263" s="187" t="s">
        <v>1888</v>
      </c>
    </row>
    <row r="264" spans="1:65" s="2" customFormat="1" ht="14.45" customHeight="1">
      <c r="A264" s="36"/>
      <c r="B264" s="37"/>
      <c r="C264" s="176" t="s">
        <v>698</v>
      </c>
      <c r="D264" s="176" t="s">
        <v>145</v>
      </c>
      <c r="E264" s="177" t="s">
        <v>1889</v>
      </c>
      <c r="F264" s="178" t="s">
        <v>1890</v>
      </c>
      <c r="G264" s="179" t="s">
        <v>159</v>
      </c>
      <c r="H264" s="180">
        <v>45</v>
      </c>
      <c r="I264" s="181"/>
      <c r="J264" s="182">
        <f t="shared" si="10"/>
        <v>0</v>
      </c>
      <c r="K264" s="178" t="s">
        <v>149</v>
      </c>
      <c r="L264" s="41"/>
      <c r="M264" s="183" t="s">
        <v>35</v>
      </c>
      <c r="N264" s="184" t="s">
        <v>51</v>
      </c>
      <c r="O264" s="66"/>
      <c r="P264" s="185">
        <f t="shared" si="11"/>
        <v>0</v>
      </c>
      <c r="Q264" s="185">
        <v>9.0000000000000006E-5</v>
      </c>
      <c r="R264" s="185">
        <f t="shared" si="12"/>
        <v>4.0500000000000006E-3</v>
      </c>
      <c r="S264" s="185">
        <v>0</v>
      </c>
      <c r="T264" s="186">
        <f t="shared" si="13"/>
        <v>0</v>
      </c>
      <c r="U264" s="36"/>
      <c r="V264" s="36"/>
      <c r="W264" s="36"/>
      <c r="X264" s="36"/>
      <c r="Y264" s="36"/>
      <c r="Z264" s="36"/>
      <c r="AA264" s="36"/>
      <c r="AB264" s="36"/>
      <c r="AC264" s="36"/>
      <c r="AD264" s="36"/>
      <c r="AE264" s="36"/>
      <c r="AR264" s="187" t="s">
        <v>307</v>
      </c>
      <c r="AT264" s="187" t="s">
        <v>145</v>
      </c>
      <c r="AU264" s="187" t="s">
        <v>89</v>
      </c>
      <c r="AY264" s="18" t="s">
        <v>142</v>
      </c>
      <c r="BE264" s="188">
        <f t="shared" si="14"/>
        <v>0</v>
      </c>
      <c r="BF264" s="188">
        <f t="shared" si="15"/>
        <v>0</v>
      </c>
      <c r="BG264" s="188">
        <f t="shared" si="16"/>
        <v>0</v>
      </c>
      <c r="BH264" s="188">
        <f t="shared" si="17"/>
        <v>0</v>
      </c>
      <c r="BI264" s="188">
        <f t="shared" si="18"/>
        <v>0</v>
      </c>
      <c r="BJ264" s="18" t="s">
        <v>21</v>
      </c>
      <c r="BK264" s="188">
        <f t="shared" si="19"/>
        <v>0</v>
      </c>
      <c r="BL264" s="18" t="s">
        <v>307</v>
      </c>
      <c r="BM264" s="187" t="s">
        <v>1891</v>
      </c>
    </row>
    <row r="265" spans="1:65" s="2" customFormat="1" ht="14.45" customHeight="1">
      <c r="A265" s="36"/>
      <c r="B265" s="37"/>
      <c r="C265" s="176" t="s">
        <v>704</v>
      </c>
      <c r="D265" s="176" t="s">
        <v>145</v>
      </c>
      <c r="E265" s="177" t="s">
        <v>1892</v>
      </c>
      <c r="F265" s="178" t="s">
        <v>1893</v>
      </c>
      <c r="G265" s="179" t="s">
        <v>159</v>
      </c>
      <c r="H265" s="180">
        <v>4</v>
      </c>
      <c r="I265" s="181"/>
      <c r="J265" s="182">
        <f t="shared" si="10"/>
        <v>0</v>
      </c>
      <c r="K265" s="178" t="s">
        <v>149</v>
      </c>
      <c r="L265" s="41"/>
      <c r="M265" s="183" t="s">
        <v>35</v>
      </c>
      <c r="N265" s="184" t="s">
        <v>51</v>
      </c>
      <c r="O265" s="66"/>
      <c r="P265" s="185">
        <f t="shared" si="11"/>
        <v>0</v>
      </c>
      <c r="Q265" s="185">
        <v>9.0000000000000006E-5</v>
      </c>
      <c r="R265" s="185">
        <f t="shared" si="12"/>
        <v>3.6000000000000002E-4</v>
      </c>
      <c r="S265" s="185">
        <v>0</v>
      </c>
      <c r="T265" s="186">
        <f t="shared" si="13"/>
        <v>0</v>
      </c>
      <c r="U265" s="36"/>
      <c r="V265" s="36"/>
      <c r="W265" s="36"/>
      <c r="X265" s="36"/>
      <c r="Y265" s="36"/>
      <c r="Z265" s="36"/>
      <c r="AA265" s="36"/>
      <c r="AB265" s="36"/>
      <c r="AC265" s="36"/>
      <c r="AD265" s="36"/>
      <c r="AE265" s="36"/>
      <c r="AR265" s="187" t="s">
        <v>307</v>
      </c>
      <c r="AT265" s="187" t="s">
        <v>145</v>
      </c>
      <c r="AU265" s="187" t="s">
        <v>89</v>
      </c>
      <c r="AY265" s="18" t="s">
        <v>142</v>
      </c>
      <c r="BE265" s="188">
        <f t="shared" si="14"/>
        <v>0</v>
      </c>
      <c r="BF265" s="188">
        <f t="shared" si="15"/>
        <v>0</v>
      </c>
      <c r="BG265" s="188">
        <f t="shared" si="16"/>
        <v>0</v>
      </c>
      <c r="BH265" s="188">
        <f t="shared" si="17"/>
        <v>0</v>
      </c>
      <c r="BI265" s="188">
        <f t="shared" si="18"/>
        <v>0</v>
      </c>
      <c r="BJ265" s="18" t="s">
        <v>21</v>
      </c>
      <c r="BK265" s="188">
        <f t="shared" si="19"/>
        <v>0</v>
      </c>
      <c r="BL265" s="18" t="s">
        <v>307</v>
      </c>
      <c r="BM265" s="187" t="s">
        <v>1894</v>
      </c>
    </row>
    <row r="266" spans="1:65" s="2" customFormat="1" ht="14.45" customHeight="1">
      <c r="A266" s="36"/>
      <c r="B266" s="37"/>
      <c r="C266" s="221" t="s">
        <v>710</v>
      </c>
      <c r="D266" s="221" t="s">
        <v>240</v>
      </c>
      <c r="E266" s="222" t="s">
        <v>1895</v>
      </c>
      <c r="F266" s="223" t="s">
        <v>1896</v>
      </c>
      <c r="G266" s="224" t="s">
        <v>177</v>
      </c>
      <c r="H266" s="225">
        <v>49</v>
      </c>
      <c r="I266" s="226"/>
      <c r="J266" s="227">
        <f t="shared" si="10"/>
        <v>0</v>
      </c>
      <c r="K266" s="223" t="s">
        <v>149</v>
      </c>
      <c r="L266" s="228"/>
      <c r="M266" s="229" t="s">
        <v>35</v>
      </c>
      <c r="N266" s="230" t="s">
        <v>51</v>
      </c>
      <c r="O266" s="66"/>
      <c r="P266" s="185">
        <f t="shared" si="11"/>
        <v>0</v>
      </c>
      <c r="Q266" s="185">
        <v>3.1E-4</v>
      </c>
      <c r="R266" s="185">
        <f t="shared" si="12"/>
        <v>1.519E-2</v>
      </c>
      <c r="S266" s="185">
        <v>0</v>
      </c>
      <c r="T266" s="186">
        <f t="shared" si="13"/>
        <v>0</v>
      </c>
      <c r="U266" s="36"/>
      <c r="V266" s="36"/>
      <c r="W266" s="36"/>
      <c r="X266" s="36"/>
      <c r="Y266" s="36"/>
      <c r="Z266" s="36"/>
      <c r="AA266" s="36"/>
      <c r="AB266" s="36"/>
      <c r="AC266" s="36"/>
      <c r="AD266" s="36"/>
      <c r="AE266" s="36"/>
      <c r="AR266" s="187" t="s">
        <v>386</v>
      </c>
      <c r="AT266" s="187" t="s">
        <v>240</v>
      </c>
      <c r="AU266" s="187" t="s">
        <v>89</v>
      </c>
      <c r="AY266" s="18" t="s">
        <v>142</v>
      </c>
      <c r="BE266" s="188">
        <f t="shared" si="14"/>
        <v>0</v>
      </c>
      <c r="BF266" s="188">
        <f t="shared" si="15"/>
        <v>0</v>
      </c>
      <c r="BG266" s="188">
        <f t="shared" si="16"/>
        <v>0</v>
      </c>
      <c r="BH266" s="188">
        <f t="shared" si="17"/>
        <v>0</v>
      </c>
      <c r="BI266" s="188">
        <f t="shared" si="18"/>
        <v>0</v>
      </c>
      <c r="BJ266" s="18" t="s">
        <v>21</v>
      </c>
      <c r="BK266" s="188">
        <f t="shared" si="19"/>
        <v>0</v>
      </c>
      <c r="BL266" s="18" t="s">
        <v>307</v>
      </c>
      <c r="BM266" s="187" t="s">
        <v>1897</v>
      </c>
    </row>
    <row r="267" spans="1:65" s="2" customFormat="1" ht="14.45" customHeight="1">
      <c r="A267" s="36"/>
      <c r="B267" s="37"/>
      <c r="C267" s="176" t="s">
        <v>715</v>
      </c>
      <c r="D267" s="176" t="s">
        <v>145</v>
      </c>
      <c r="E267" s="177" t="s">
        <v>1898</v>
      </c>
      <c r="F267" s="178" t="s">
        <v>1899</v>
      </c>
      <c r="G267" s="179" t="s">
        <v>159</v>
      </c>
      <c r="H267" s="180">
        <v>9</v>
      </c>
      <c r="I267" s="181"/>
      <c r="J267" s="182">
        <f t="shared" si="10"/>
        <v>0</v>
      </c>
      <c r="K267" s="178" t="s">
        <v>149</v>
      </c>
      <c r="L267" s="41"/>
      <c r="M267" s="183" t="s">
        <v>35</v>
      </c>
      <c r="N267" s="184" t="s">
        <v>51</v>
      </c>
      <c r="O267" s="66"/>
      <c r="P267" s="185">
        <f t="shared" si="11"/>
        <v>0</v>
      </c>
      <c r="Q267" s="185">
        <v>0</v>
      </c>
      <c r="R267" s="185">
        <f t="shared" si="12"/>
        <v>0</v>
      </c>
      <c r="S267" s="185">
        <v>8.5999999999999998E-4</v>
      </c>
      <c r="T267" s="186">
        <f t="shared" si="13"/>
        <v>7.7399999999999995E-3</v>
      </c>
      <c r="U267" s="36"/>
      <c r="V267" s="36"/>
      <c r="W267" s="36"/>
      <c r="X267" s="36"/>
      <c r="Y267" s="36"/>
      <c r="Z267" s="36"/>
      <c r="AA267" s="36"/>
      <c r="AB267" s="36"/>
      <c r="AC267" s="36"/>
      <c r="AD267" s="36"/>
      <c r="AE267" s="36"/>
      <c r="AR267" s="187" t="s">
        <v>307</v>
      </c>
      <c r="AT267" s="187" t="s">
        <v>145</v>
      </c>
      <c r="AU267" s="187" t="s">
        <v>89</v>
      </c>
      <c r="AY267" s="18" t="s">
        <v>142</v>
      </c>
      <c r="BE267" s="188">
        <f t="shared" si="14"/>
        <v>0</v>
      </c>
      <c r="BF267" s="188">
        <f t="shared" si="15"/>
        <v>0</v>
      </c>
      <c r="BG267" s="188">
        <f t="shared" si="16"/>
        <v>0</v>
      </c>
      <c r="BH267" s="188">
        <f t="shared" si="17"/>
        <v>0</v>
      </c>
      <c r="BI267" s="188">
        <f t="shared" si="18"/>
        <v>0</v>
      </c>
      <c r="BJ267" s="18" t="s">
        <v>21</v>
      </c>
      <c r="BK267" s="188">
        <f t="shared" si="19"/>
        <v>0</v>
      </c>
      <c r="BL267" s="18" t="s">
        <v>307</v>
      </c>
      <c r="BM267" s="187" t="s">
        <v>1900</v>
      </c>
    </row>
    <row r="268" spans="1:65" s="2" customFormat="1" ht="14.45" customHeight="1">
      <c r="A268" s="36"/>
      <c r="B268" s="37"/>
      <c r="C268" s="176" t="s">
        <v>720</v>
      </c>
      <c r="D268" s="176" t="s">
        <v>145</v>
      </c>
      <c r="E268" s="177" t="s">
        <v>1901</v>
      </c>
      <c r="F268" s="178" t="s">
        <v>1902</v>
      </c>
      <c r="G268" s="179" t="s">
        <v>159</v>
      </c>
      <c r="H268" s="180">
        <v>3</v>
      </c>
      <c r="I268" s="181"/>
      <c r="J268" s="182">
        <f t="shared" si="10"/>
        <v>0</v>
      </c>
      <c r="K268" s="178" t="s">
        <v>149</v>
      </c>
      <c r="L268" s="41"/>
      <c r="M268" s="183" t="s">
        <v>35</v>
      </c>
      <c r="N268" s="184" t="s">
        <v>51</v>
      </c>
      <c r="O268" s="66"/>
      <c r="P268" s="185">
        <f t="shared" si="11"/>
        <v>0</v>
      </c>
      <c r="Q268" s="185">
        <v>1.72E-3</v>
      </c>
      <c r="R268" s="185">
        <f t="shared" si="12"/>
        <v>5.1599999999999997E-3</v>
      </c>
      <c r="S268" s="185">
        <v>0</v>
      </c>
      <c r="T268" s="186">
        <f t="shared" si="13"/>
        <v>0</v>
      </c>
      <c r="U268" s="36"/>
      <c r="V268" s="36"/>
      <c r="W268" s="36"/>
      <c r="X268" s="36"/>
      <c r="Y268" s="36"/>
      <c r="Z268" s="36"/>
      <c r="AA268" s="36"/>
      <c r="AB268" s="36"/>
      <c r="AC268" s="36"/>
      <c r="AD268" s="36"/>
      <c r="AE268" s="36"/>
      <c r="AR268" s="187" t="s">
        <v>307</v>
      </c>
      <c r="AT268" s="187" t="s">
        <v>145</v>
      </c>
      <c r="AU268" s="187" t="s">
        <v>89</v>
      </c>
      <c r="AY268" s="18" t="s">
        <v>142</v>
      </c>
      <c r="BE268" s="188">
        <f t="shared" si="14"/>
        <v>0</v>
      </c>
      <c r="BF268" s="188">
        <f t="shared" si="15"/>
        <v>0</v>
      </c>
      <c r="BG268" s="188">
        <f t="shared" si="16"/>
        <v>0</v>
      </c>
      <c r="BH268" s="188">
        <f t="shared" si="17"/>
        <v>0</v>
      </c>
      <c r="BI268" s="188">
        <f t="shared" si="18"/>
        <v>0</v>
      </c>
      <c r="BJ268" s="18" t="s">
        <v>21</v>
      </c>
      <c r="BK268" s="188">
        <f t="shared" si="19"/>
        <v>0</v>
      </c>
      <c r="BL268" s="18" t="s">
        <v>307</v>
      </c>
      <c r="BM268" s="187" t="s">
        <v>1903</v>
      </c>
    </row>
    <row r="269" spans="1:65" s="2" customFormat="1" ht="29.25">
      <c r="A269" s="36"/>
      <c r="B269" s="37"/>
      <c r="C269" s="38"/>
      <c r="D269" s="196" t="s">
        <v>238</v>
      </c>
      <c r="E269" s="38"/>
      <c r="F269" s="217" t="s">
        <v>1904</v>
      </c>
      <c r="G269" s="38"/>
      <c r="H269" s="38"/>
      <c r="I269" s="218"/>
      <c r="J269" s="38"/>
      <c r="K269" s="38"/>
      <c r="L269" s="41"/>
      <c r="M269" s="219"/>
      <c r="N269" s="220"/>
      <c r="O269" s="66"/>
      <c r="P269" s="66"/>
      <c r="Q269" s="66"/>
      <c r="R269" s="66"/>
      <c r="S269" s="66"/>
      <c r="T269" s="67"/>
      <c r="U269" s="36"/>
      <c r="V269" s="36"/>
      <c r="W269" s="36"/>
      <c r="X269" s="36"/>
      <c r="Y269" s="36"/>
      <c r="Z269" s="36"/>
      <c r="AA269" s="36"/>
      <c r="AB269" s="36"/>
      <c r="AC269" s="36"/>
      <c r="AD269" s="36"/>
      <c r="AE269" s="36"/>
      <c r="AT269" s="18" t="s">
        <v>238</v>
      </c>
      <c r="AU269" s="18" t="s">
        <v>89</v>
      </c>
    </row>
    <row r="270" spans="1:65" s="2" customFormat="1" ht="14.45" customHeight="1">
      <c r="A270" s="36"/>
      <c r="B270" s="37"/>
      <c r="C270" s="176" t="s">
        <v>726</v>
      </c>
      <c r="D270" s="176" t="s">
        <v>145</v>
      </c>
      <c r="E270" s="177" t="s">
        <v>1905</v>
      </c>
      <c r="F270" s="178" t="s">
        <v>1906</v>
      </c>
      <c r="G270" s="179" t="s">
        <v>159</v>
      </c>
      <c r="H270" s="180">
        <v>4</v>
      </c>
      <c r="I270" s="181"/>
      <c r="J270" s="182">
        <f>ROUND(I270*H270,2)</f>
        <v>0</v>
      </c>
      <c r="K270" s="178" t="s">
        <v>149</v>
      </c>
      <c r="L270" s="41"/>
      <c r="M270" s="183" t="s">
        <v>35</v>
      </c>
      <c r="N270" s="184" t="s">
        <v>51</v>
      </c>
      <c r="O270" s="66"/>
      <c r="P270" s="185">
        <f>O270*H270</f>
        <v>0</v>
      </c>
      <c r="Q270" s="185">
        <v>1.8E-3</v>
      </c>
      <c r="R270" s="185">
        <f>Q270*H270</f>
        <v>7.1999999999999998E-3</v>
      </c>
      <c r="S270" s="185">
        <v>0</v>
      </c>
      <c r="T270" s="186">
        <f>S270*H270</f>
        <v>0</v>
      </c>
      <c r="U270" s="36"/>
      <c r="V270" s="36"/>
      <c r="W270" s="36"/>
      <c r="X270" s="36"/>
      <c r="Y270" s="36"/>
      <c r="Z270" s="36"/>
      <c r="AA270" s="36"/>
      <c r="AB270" s="36"/>
      <c r="AC270" s="36"/>
      <c r="AD270" s="36"/>
      <c r="AE270" s="36"/>
      <c r="AR270" s="187" t="s">
        <v>307</v>
      </c>
      <c r="AT270" s="187" t="s">
        <v>145</v>
      </c>
      <c r="AU270" s="187" t="s">
        <v>89</v>
      </c>
      <c r="AY270" s="18" t="s">
        <v>142</v>
      </c>
      <c r="BE270" s="188">
        <f>IF(N270="základní",J270,0)</f>
        <v>0</v>
      </c>
      <c r="BF270" s="188">
        <f>IF(N270="snížená",J270,0)</f>
        <v>0</v>
      </c>
      <c r="BG270" s="188">
        <f>IF(N270="zákl. přenesená",J270,0)</f>
        <v>0</v>
      </c>
      <c r="BH270" s="188">
        <f>IF(N270="sníž. přenesená",J270,0)</f>
        <v>0</v>
      </c>
      <c r="BI270" s="188">
        <f>IF(N270="nulová",J270,0)</f>
        <v>0</v>
      </c>
      <c r="BJ270" s="18" t="s">
        <v>21</v>
      </c>
      <c r="BK270" s="188">
        <f>ROUND(I270*H270,2)</f>
        <v>0</v>
      </c>
      <c r="BL270" s="18" t="s">
        <v>307</v>
      </c>
      <c r="BM270" s="187" t="s">
        <v>1907</v>
      </c>
    </row>
    <row r="271" spans="1:65" s="2" customFormat="1" ht="29.25">
      <c r="A271" s="36"/>
      <c r="B271" s="37"/>
      <c r="C271" s="38"/>
      <c r="D271" s="196" t="s">
        <v>238</v>
      </c>
      <c r="E271" s="38"/>
      <c r="F271" s="217" t="s">
        <v>1904</v>
      </c>
      <c r="G271" s="38"/>
      <c r="H271" s="38"/>
      <c r="I271" s="218"/>
      <c r="J271" s="38"/>
      <c r="K271" s="38"/>
      <c r="L271" s="41"/>
      <c r="M271" s="219"/>
      <c r="N271" s="220"/>
      <c r="O271" s="66"/>
      <c r="P271" s="66"/>
      <c r="Q271" s="66"/>
      <c r="R271" s="66"/>
      <c r="S271" s="66"/>
      <c r="T271" s="67"/>
      <c r="U271" s="36"/>
      <c r="V271" s="36"/>
      <c r="W271" s="36"/>
      <c r="X271" s="36"/>
      <c r="Y271" s="36"/>
      <c r="Z271" s="36"/>
      <c r="AA271" s="36"/>
      <c r="AB271" s="36"/>
      <c r="AC271" s="36"/>
      <c r="AD271" s="36"/>
      <c r="AE271" s="36"/>
      <c r="AT271" s="18" t="s">
        <v>238</v>
      </c>
      <c r="AU271" s="18" t="s">
        <v>89</v>
      </c>
    </row>
    <row r="272" spans="1:65" s="2" customFormat="1" ht="14.45" customHeight="1">
      <c r="A272" s="36"/>
      <c r="B272" s="37"/>
      <c r="C272" s="176" t="s">
        <v>730</v>
      </c>
      <c r="D272" s="176" t="s">
        <v>145</v>
      </c>
      <c r="E272" s="177" t="s">
        <v>1908</v>
      </c>
      <c r="F272" s="178" t="s">
        <v>1909</v>
      </c>
      <c r="G272" s="179" t="s">
        <v>159</v>
      </c>
      <c r="H272" s="180">
        <v>7</v>
      </c>
      <c r="I272" s="181"/>
      <c r="J272" s="182">
        <f>ROUND(I272*H272,2)</f>
        <v>0</v>
      </c>
      <c r="K272" s="178" t="s">
        <v>149</v>
      </c>
      <c r="L272" s="41"/>
      <c r="M272" s="183" t="s">
        <v>35</v>
      </c>
      <c r="N272" s="184" t="s">
        <v>51</v>
      </c>
      <c r="O272" s="66"/>
      <c r="P272" s="185">
        <f>O272*H272</f>
        <v>0</v>
      </c>
      <c r="Q272" s="185">
        <v>1.8E-3</v>
      </c>
      <c r="R272" s="185">
        <f>Q272*H272</f>
        <v>1.26E-2</v>
      </c>
      <c r="S272" s="185">
        <v>0</v>
      </c>
      <c r="T272" s="186">
        <f>S272*H272</f>
        <v>0</v>
      </c>
      <c r="U272" s="36"/>
      <c r="V272" s="36"/>
      <c r="W272" s="36"/>
      <c r="X272" s="36"/>
      <c r="Y272" s="36"/>
      <c r="Z272" s="36"/>
      <c r="AA272" s="36"/>
      <c r="AB272" s="36"/>
      <c r="AC272" s="36"/>
      <c r="AD272" s="36"/>
      <c r="AE272" s="36"/>
      <c r="AR272" s="187" t="s">
        <v>307</v>
      </c>
      <c r="AT272" s="187" t="s">
        <v>145</v>
      </c>
      <c r="AU272" s="187" t="s">
        <v>89</v>
      </c>
      <c r="AY272" s="18" t="s">
        <v>142</v>
      </c>
      <c r="BE272" s="188">
        <f>IF(N272="základní",J272,0)</f>
        <v>0</v>
      </c>
      <c r="BF272" s="188">
        <f>IF(N272="snížená",J272,0)</f>
        <v>0</v>
      </c>
      <c r="BG272" s="188">
        <f>IF(N272="zákl. přenesená",J272,0)</f>
        <v>0</v>
      </c>
      <c r="BH272" s="188">
        <f>IF(N272="sníž. přenesená",J272,0)</f>
        <v>0</v>
      </c>
      <c r="BI272" s="188">
        <f>IF(N272="nulová",J272,0)</f>
        <v>0</v>
      </c>
      <c r="BJ272" s="18" t="s">
        <v>21</v>
      </c>
      <c r="BK272" s="188">
        <f>ROUND(I272*H272,2)</f>
        <v>0</v>
      </c>
      <c r="BL272" s="18" t="s">
        <v>307</v>
      </c>
      <c r="BM272" s="187" t="s">
        <v>1910</v>
      </c>
    </row>
    <row r="273" spans="1:65" s="2" customFormat="1" ht="29.25">
      <c r="A273" s="36"/>
      <c r="B273" s="37"/>
      <c r="C273" s="38"/>
      <c r="D273" s="196" t="s">
        <v>238</v>
      </c>
      <c r="E273" s="38"/>
      <c r="F273" s="217" t="s">
        <v>1911</v>
      </c>
      <c r="G273" s="38"/>
      <c r="H273" s="38"/>
      <c r="I273" s="218"/>
      <c r="J273" s="38"/>
      <c r="K273" s="38"/>
      <c r="L273" s="41"/>
      <c r="M273" s="219"/>
      <c r="N273" s="220"/>
      <c r="O273" s="66"/>
      <c r="P273" s="66"/>
      <c r="Q273" s="66"/>
      <c r="R273" s="66"/>
      <c r="S273" s="66"/>
      <c r="T273" s="67"/>
      <c r="U273" s="36"/>
      <c r="V273" s="36"/>
      <c r="W273" s="36"/>
      <c r="X273" s="36"/>
      <c r="Y273" s="36"/>
      <c r="Z273" s="36"/>
      <c r="AA273" s="36"/>
      <c r="AB273" s="36"/>
      <c r="AC273" s="36"/>
      <c r="AD273" s="36"/>
      <c r="AE273" s="36"/>
      <c r="AT273" s="18" t="s">
        <v>238</v>
      </c>
      <c r="AU273" s="18" t="s">
        <v>89</v>
      </c>
    </row>
    <row r="274" spans="1:65" s="2" customFormat="1" ht="14.45" customHeight="1">
      <c r="A274" s="36"/>
      <c r="B274" s="37"/>
      <c r="C274" s="221" t="s">
        <v>734</v>
      </c>
      <c r="D274" s="221" t="s">
        <v>240</v>
      </c>
      <c r="E274" s="222" t="s">
        <v>1912</v>
      </c>
      <c r="F274" s="223" t="s">
        <v>1913</v>
      </c>
      <c r="G274" s="224" t="s">
        <v>1914</v>
      </c>
      <c r="H274" s="225">
        <v>1</v>
      </c>
      <c r="I274" s="226"/>
      <c r="J274" s="227">
        <f>ROUND(I274*H274,2)</f>
        <v>0</v>
      </c>
      <c r="K274" s="223" t="s">
        <v>149</v>
      </c>
      <c r="L274" s="228"/>
      <c r="M274" s="229" t="s">
        <v>35</v>
      </c>
      <c r="N274" s="230" t="s">
        <v>51</v>
      </c>
      <c r="O274" s="66"/>
      <c r="P274" s="185">
        <f>O274*H274</f>
        <v>0</v>
      </c>
      <c r="Q274" s="185">
        <v>2.0999999999999999E-3</v>
      </c>
      <c r="R274" s="185">
        <f>Q274*H274</f>
        <v>2.0999999999999999E-3</v>
      </c>
      <c r="S274" s="185">
        <v>0</v>
      </c>
      <c r="T274" s="186">
        <f>S274*H274</f>
        <v>0</v>
      </c>
      <c r="U274" s="36"/>
      <c r="V274" s="36"/>
      <c r="W274" s="36"/>
      <c r="X274" s="36"/>
      <c r="Y274" s="36"/>
      <c r="Z274" s="36"/>
      <c r="AA274" s="36"/>
      <c r="AB274" s="36"/>
      <c r="AC274" s="36"/>
      <c r="AD274" s="36"/>
      <c r="AE274" s="36"/>
      <c r="AR274" s="187" t="s">
        <v>386</v>
      </c>
      <c r="AT274" s="187" t="s">
        <v>240</v>
      </c>
      <c r="AU274" s="187" t="s">
        <v>89</v>
      </c>
      <c r="AY274" s="18" t="s">
        <v>142</v>
      </c>
      <c r="BE274" s="188">
        <f>IF(N274="základní",J274,0)</f>
        <v>0</v>
      </c>
      <c r="BF274" s="188">
        <f>IF(N274="snížená",J274,0)</f>
        <v>0</v>
      </c>
      <c r="BG274" s="188">
        <f>IF(N274="zákl. přenesená",J274,0)</f>
        <v>0</v>
      </c>
      <c r="BH274" s="188">
        <f>IF(N274="sníž. přenesená",J274,0)</f>
        <v>0</v>
      </c>
      <c r="BI274" s="188">
        <f>IF(N274="nulová",J274,0)</f>
        <v>0</v>
      </c>
      <c r="BJ274" s="18" t="s">
        <v>21</v>
      </c>
      <c r="BK274" s="188">
        <f>ROUND(I274*H274,2)</f>
        <v>0</v>
      </c>
      <c r="BL274" s="18" t="s">
        <v>307</v>
      </c>
      <c r="BM274" s="187" t="s">
        <v>1915</v>
      </c>
    </row>
    <row r="275" spans="1:65" s="2" customFormat="1" ht="14.45" customHeight="1">
      <c r="A275" s="36"/>
      <c r="B275" s="37"/>
      <c r="C275" s="176" t="s">
        <v>739</v>
      </c>
      <c r="D275" s="176" t="s">
        <v>145</v>
      </c>
      <c r="E275" s="177" t="s">
        <v>1916</v>
      </c>
      <c r="F275" s="178" t="s">
        <v>1917</v>
      </c>
      <c r="G275" s="179" t="s">
        <v>159</v>
      </c>
      <c r="H275" s="180">
        <v>1</v>
      </c>
      <c r="I275" s="181"/>
      <c r="J275" s="182">
        <f>ROUND(I275*H275,2)</f>
        <v>0</v>
      </c>
      <c r="K275" s="178" t="s">
        <v>149</v>
      </c>
      <c r="L275" s="41"/>
      <c r="M275" s="183" t="s">
        <v>35</v>
      </c>
      <c r="N275" s="184" t="s">
        <v>51</v>
      </c>
      <c r="O275" s="66"/>
      <c r="P275" s="185">
        <f>O275*H275</f>
        <v>0</v>
      </c>
      <c r="Q275" s="185">
        <v>1.8500000000000001E-3</v>
      </c>
      <c r="R275" s="185">
        <f>Q275*H275</f>
        <v>1.8500000000000001E-3</v>
      </c>
      <c r="S275" s="185">
        <v>0</v>
      </c>
      <c r="T275" s="186">
        <f>S275*H275</f>
        <v>0</v>
      </c>
      <c r="U275" s="36"/>
      <c r="V275" s="36"/>
      <c r="W275" s="36"/>
      <c r="X275" s="36"/>
      <c r="Y275" s="36"/>
      <c r="Z275" s="36"/>
      <c r="AA275" s="36"/>
      <c r="AB275" s="36"/>
      <c r="AC275" s="36"/>
      <c r="AD275" s="36"/>
      <c r="AE275" s="36"/>
      <c r="AR275" s="187" t="s">
        <v>307</v>
      </c>
      <c r="AT275" s="187" t="s">
        <v>145</v>
      </c>
      <c r="AU275" s="187" t="s">
        <v>89</v>
      </c>
      <c r="AY275" s="18" t="s">
        <v>142</v>
      </c>
      <c r="BE275" s="188">
        <f>IF(N275="základní",J275,0)</f>
        <v>0</v>
      </c>
      <c r="BF275" s="188">
        <f>IF(N275="snížená",J275,0)</f>
        <v>0</v>
      </c>
      <c r="BG275" s="188">
        <f>IF(N275="zákl. přenesená",J275,0)</f>
        <v>0</v>
      </c>
      <c r="BH275" s="188">
        <f>IF(N275="sníž. přenesená",J275,0)</f>
        <v>0</v>
      </c>
      <c r="BI275" s="188">
        <f>IF(N275="nulová",J275,0)</f>
        <v>0</v>
      </c>
      <c r="BJ275" s="18" t="s">
        <v>21</v>
      </c>
      <c r="BK275" s="188">
        <f>ROUND(I275*H275,2)</f>
        <v>0</v>
      </c>
      <c r="BL275" s="18" t="s">
        <v>307</v>
      </c>
      <c r="BM275" s="187" t="s">
        <v>1918</v>
      </c>
    </row>
    <row r="276" spans="1:65" s="2" customFormat="1" ht="29.25">
      <c r="A276" s="36"/>
      <c r="B276" s="37"/>
      <c r="C276" s="38"/>
      <c r="D276" s="196" t="s">
        <v>238</v>
      </c>
      <c r="E276" s="38"/>
      <c r="F276" s="217" t="s">
        <v>1919</v>
      </c>
      <c r="G276" s="38"/>
      <c r="H276" s="38"/>
      <c r="I276" s="218"/>
      <c r="J276" s="38"/>
      <c r="K276" s="38"/>
      <c r="L276" s="41"/>
      <c r="M276" s="219"/>
      <c r="N276" s="220"/>
      <c r="O276" s="66"/>
      <c r="P276" s="66"/>
      <c r="Q276" s="66"/>
      <c r="R276" s="66"/>
      <c r="S276" s="66"/>
      <c r="T276" s="67"/>
      <c r="U276" s="36"/>
      <c r="V276" s="36"/>
      <c r="W276" s="36"/>
      <c r="X276" s="36"/>
      <c r="Y276" s="36"/>
      <c r="Z276" s="36"/>
      <c r="AA276" s="36"/>
      <c r="AB276" s="36"/>
      <c r="AC276" s="36"/>
      <c r="AD276" s="36"/>
      <c r="AE276" s="36"/>
      <c r="AT276" s="18" t="s">
        <v>238</v>
      </c>
      <c r="AU276" s="18" t="s">
        <v>89</v>
      </c>
    </row>
    <row r="277" spans="1:65" s="2" customFormat="1" ht="14.45" customHeight="1">
      <c r="A277" s="36"/>
      <c r="B277" s="37"/>
      <c r="C277" s="176" t="s">
        <v>743</v>
      </c>
      <c r="D277" s="176" t="s">
        <v>145</v>
      </c>
      <c r="E277" s="177" t="s">
        <v>1920</v>
      </c>
      <c r="F277" s="178" t="s">
        <v>1921</v>
      </c>
      <c r="G277" s="179" t="s">
        <v>177</v>
      </c>
      <c r="H277" s="180">
        <v>9</v>
      </c>
      <c r="I277" s="181"/>
      <c r="J277" s="182">
        <f>ROUND(I277*H277,2)</f>
        <v>0</v>
      </c>
      <c r="K277" s="178" t="s">
        <v>149</v>
      </c>
      <c r="L277" s="41"/>
      <c r="M277" s="183" t="s">
        <v>35</v>
      </c>
      <c r="N277" s="184" t="s">
        <v>51</v>
      </c>
      <c r="O277" s="66"/>
      <c r="P277" s="185">
        <f>O277*H277</f>
        <v>0</v>
      </c>
      <c r="Q277" s="185">
        <v>0</v>
      </c>
      <c r="R277" s="185">
        <f>Q277*H277</f>
        <v>0</v>
      </c>
      <c r="S277" s="185">
        <v>8.4999999999999995E-4</v>
      </c>
      <c r="T277" s="186">
        <f>S277*H277</f>
        <v>7.6499999999999997E-3</v>
      </c>
      <c r="U277" s="36"/>
      <c r="V277" s="36"/>
      <c r="W277" s="36"/>
      <c r="X277" s="36"/>
      <c r="Y277" s="36"/>
      <c r="Z277" s="36"/>
      <c r="AA277" s="36"/>
      <c r="AB277" s="36"/>
      <c r="AC277" s="36"/>
      <c r="AD277" s="36"/>
      <c r="AE277" s="36"/>
      <c r="AR277" s="187" t="s">
        <v>307</v>
      </c>
      <c r="AT277" s="187" t="s">
        <v>145</v>
      </c>
      <c r="AU277" s="187" t="s">
        <v>89</v>
      </c>
      <c r="AY277" s="18" t="s">
        <v>142</v>
      </c>
      <c r="BE277" s="188">
        <f>IF(N277="základní",J277,0)</f>
        <v>0</v>
      </c>
      <c r="BF277" s="188">
        <f>IF(N277="snížená",J277,0)</f>
        <v>0</v>
      </c>
      <c r="BG277" s="188">
        <f>IF(N277="zákl. přenesená",J277,0)</f>
        <v>0</v>
      </c>
      <c r="BH277" s="188">
        <f>IF(N277="sníž. přenesená",J277,0)</f>
        <v>0</v>
      </c>
      <c r="BI277" s="188">
        <f>IF(N277="nulová",J277,0)</f>
        <v>0</v>
      </c>
      <c r="BJ277" s="18" t="s">
        <v>21</v>
      </c>
      <c r="BK277" s="188">
        <f>ROUND(I277*H277,2)</f>
        <v>0</v>
      </c>
      <c r="BL277" s="18" t="s">
        <v>307</v>
      </c>
      <c r="BM277" s="187" t="s">
        <v>1922</v>
      </c>
    </row>
    <row r="278" spans="1:65" s="2" customFormat="1" ht="14.45" customHeight="1">
      <c r="A278" s="36"/>
      <c r="B278" s="37"/>
      <c r="C278" s="176" t="s">
        <v>749</v>
      </c>
      <c r="D278" s="176" t="s">
        <v>145</v>
      </c>
      <c r="E278" s="177" t="s">
        <v>1923</v>
      </c>
      <c r="F278" s="178" t="s">
        <v>1924</v>
      </c>
      <c r="G278" s="179" t="s">
        <v>177</v>
      </c>
      <c r="H278" s="180">
        <v>6</v>
      </c>
      <c r="I278" s="181"/>
      <c r="J278" s="182">
        <f>ROUND(I278*H278,2)</f>
        <v>0</v>
      </c>
      <c r="K278" s="178" t="s">
        <v>149</v>
      </c>
      <c r="L278" s="41"/>
      <c r="M278" s="183" t="s">
        <v>35</v>
      </c>
      <c r="N278" s="184" t="s">
        <v>51</v>
      </c>
      <c r="O278" s="66"/>
      <c r="P278" s="185">
        <f>O278*H278</f>
        <v>0</v>
      </c>
      <c r="Q278" s="185">
        <v>2.3000000000000001E-4</v>
      </c>
      <c r="R278" s="185">
        <f>Q278*H278</f>
        <v>1.3800000000000002E-3</v>
      </c>
      <c r="S278" s="185">
        <v>0</v>
      </c>
      <c r="T278" s="186">
        <f>S278*H278</f>
        <v>0</v>
      </c>
      <c r="U278" s="36"/>
      <c r="V278" s="36"/>
      <c r="W278" s="36"/>
      <c r="X278" s="36"/>
      <c r="Y278" s="36"/>
      <c r="Z278" s="36"/>
      <c r="AA278" s="36"/>
      <c r="AB278" s="36"/>
      <c r="AC278" s="36"/>
      <c r="AD278" s="36"/>
      <c r="AE278" s="36"/>
      <c r="AR278" s="187" t="s">
        <v>307</v>
      </c>
      <c r="AT278" s="187" t="s">
        <v>145</v>
      </c>
      <c r="AU278" s="187" t="s">
        <v>89</v>
      </c>
      <c r="AY278" s="18" t="s">
        <v>142</v>
      </c>
      <c r="BE278" s="188">
        <f>IF(N278="základní",J278,0)</f>
        <v>0</v>
      </c>
      <c r="BF278" s="188">
        <f>IF(N278="snížená",J278,0)</f>
        <v>0</v>
      </c>
      <c r="BG278" s="188">
        <f>IF(N278="zákl. přenesená",J278,0)</f>
        <v>0</v>
      </c>
      <c r="BH278" s="188">
        <f>IF(N278="sníž. přenesená",J278,0)</f>
        <v>0</v>
      </c>
      <c r="BI278" s="188">
        <f>IF(N278="nulová",J278,0)</f>
        <v>0</v>
      </c>
      <c r="BJ278" s="18" t="s">
        <v>21</v>
      </c>
      <c r="BK278" s="188">
        <f>ROUND(I278*H278,2)</f>
        <v>0</v>
      </c>
      <c r="BL278" s="18" t="s">
        <v>307</v>
      </c>
      <c r="BM278" s="187" t="s">
        <v>1925</v>
      </c>
    </row>
    <row r="279" spans="1:65" s="2" customFormat="1" ht="58.5">
      <c r="A279" s="36"/>
      <c r="B279" s="37"/>
      <c r="C279" s="38"/>
      <c r="D279" s="196" t="s">
        <v>238</v>
      </c>
      <c r="E279" s="38"/>
      <c r="F279" s="217" t="s">
        <v>1926</v>
      </c>
      <c r="G279" s="38"/>
      <c r="H279" s="38"/>
      <c r="I279" s="218"/>
      <c r="J279" s="38"/>
      <c r="K279" s="38"/>
      <c r="L279" s="41"/>
      <c r="M279" s="219"/>
      <c r="N279" s="220"/>
      <c r="O279" s="66"/>
      <c r="P279" s="66"/>
      <c r="Q279" s="66"/>
      <c r="R279" s="66"/>
      <c r="S279" s="66"/>
      <c r="T279" s="67"/>
      <c r="U279" s="36"/>
      <c r="V279" s="36"/>
      <c r="W279" s="36"/>
      <c r="X279" s="36"/>
      <c r="Y279" s="36"/>
      <c r="Z279" s="36"/>
      <c r="AA279" s="36"/>
      <c r="AB279" s="36"/>
      <c r="AC279" s="36"/>
      <c r="AD279" s="36"/>
      <c r="AE279" s="36"/>
      <c r="AT279" s="18" t="s">
        <v>238</v>
      </c>
      <c r="AU279" s="18" t="s">
        <v>89</v>
      </c>
    </row>
    <row r="280" spans="1:65" s="2" customFormat="1" ht="14.45" customHeight="1">
      <c r="A280" s="36"/>
      <c r="B280" s="37"/>
      <c r="C280" s="176" t="s">
        <v>1154</v>
      </c>
      <c r="D280" s="176" t="s">
        <v>145</v>
      </c>
      <c r="E280" s="177" t="s">
        <v>1927</v>
      </c>
      <c r="F280" s="178" t="s">
        <v>1928</v>
      </c>
      <c r="G280" s="179" t="s">
        <v>177</v>
      </c>
      <c r="H280" s="180">
        <v>1</v>
      </c>
      <c r="I280" s="181"/>
      <c r="J280" s="182">
        <f>ROUND(I280*H280,2)</f>
        <v>0</v>
      </c>
      <c r="K280" s="178" t="s">
        <v>149</v>
      </c>
      <c r="L280" s="41"/>
      <c r="M280" s="183" t="s">
        <v>35</v>
      </c>
      <c r="N280" s="184" t="s">
        <v>51</v>
      </c>
      <c r="O280" s="66"/>
      <c r="P280" s="185">
        <f>O280*H280</f>
        <v>0</v>
      </c>
      <c r="Q280" s="185">
        <v>5.4000000000000001E-4</v>
      </c>
      <c r="R280" s="185">
        <f>Q280*H280</f>
        <v>5.4000000000000001E-4</v>
      </c>
      <c r="S280" s="185">
        <v>0</v>
      </c>
      <c r="T280" s="186">
        <f>S280*H280</f>
        <v>0</v>
      </c>
      <c r="U280" s="36"/>
      <c r="V280" s="36"/>
      <c r="W280" s="36"/>
      <c r="X280" s="36"/>
      <c r="Y280" s="36"/>
      <c r="Z280" s="36"/>
      <c r="AA280" s="36"/>
      <c r="AB280" s="36"/>
      <c r="AC280" s="36"/>
      <c r="AD280" s="36"/>
      <c r="AE280" s="36"/>
      <c r="AR280" s="187" t="s">
        <v>307</v>
      </c>
      <c r="AT280" s="187" t="s">
        <v>145</v>
      </c>
      <c r="AU280" s="187" t="s">
        <v>89</v>
      </c>
      <c r="AY280" s="18" t="s">
        <v>142</v>
      </c>
      <c r="BE280" s="188">
        <f>IF(N280="základní",J280,0)</f>
        <v>0</v>
      </c>
      <c r="BF280" s="188">
        <f>IF(N280="snížená",J280,0)</f>
        <v>0</v>
      </c>
      <c r="BG280" s="188">
        <f>IF(N280="zákl. přenesená",J280,0)</f>
        <v>0</v>
      </c>
      <c r="BH280" s="188">
        <f>IF(N280="sníž. přenesená",J280,0)</f>
        <v>0</v>
      </c>
      <c r="BI280" s="188">
        <f>IF(N280="nulová",J280,0)</f>
        <v>0</v>
      </c>
      <c r="BJ280" s="18" t="s">
        <v>21</v>
      </c>
      <c r="BK280" s="188">
        <f>ROUND(I280*H280,2)</f>
        <v>0</v>
      </c>
      <c r="BL280" s="18" t="s">
        <v>307</v>
      </c>
      <c r="BM280" s="187" t="s">
        <v>1929</v>
      </c>
    </row>
    <row r="281" spans="1:65" s="2" customFormat="1" ht="58.5">
      <c r="A281" s="36"/>
      <c r="B281" s="37"/>
      <c r="C281" s="38"/>
      <c r="D281" s="196" t="s">
        <v>238</v>
      </c>
      <c r="E281" s="38"/>
      <c r="F281" s="217" t="s">
        <v>1926</v>
      </c>
      <c r="G281" s="38"/>
      <c r="H281" s="38"/>
      <c r="I281" s="218"/>
      <c r="J281" s="38"/>
      <c r="K281" s="38"/>
      <c r="L281" s="41"/>
      <c r="M281" s="219"/>
      <c r="N281" s="220"/>
      <c r="O281" s="66"/>
      <c r="P281" s="66"/>
      <c r="Q281" s="66"/>
      <c r="R281" s="66"/>
      <c r="S281" s="66"/>
      <c r="T281" s="67"/>
      <c r="U281" s="36"/>
      <c r="V281" s="36"/>
      <c r="W281" s="36"/>
      <c r="X281" s="36"/>
      <c r="Y281" s="36"/>
      <c r="Z281" s="36"/>
      <c r="AA281" s="36"/>
      <c r="AB281" s="36"/>
      <c r="AC281" s="36"/>
      <c r="AD281" s="36"/>
      <c r="AE281" s="36"/>
      <c r="AT281" s="18" t="s">
        <v>238</v>
      </c>
      <c r="AU281" s="18" t="s">
        <v>89</v>
      </c>
    </row>
    <row r="282" spans="1:65" s="2" customFormat="1" ht="14.45" customHeight="1">
      <c r="A282" s="36"/>
      <c r="B282" s="37"/>
      <c r="C282" s="176" t="s">
        <v>1159</v>
      </c>
      <c r="D282" s="176" t="s">
        <v>145</v>
      </c>
      <c r="E282" s="177" t="s">
        <v>1930</v>
      </c>
      <c r="F282" s="178" t="s">
        <v>1931</v>
      </c>
      <c r="G282" s="179" t="s">
        <v>177</v>
      </c>
      <c r="H282" s="180">
        <v>4</v>
      </c>
      <c r="I282" s="181"/>
      <c r="J282" s="182">
        <f>ROUND(I282*H282,2)</f>
        <v>0</v>
      </c>
      <c r="K282" s="178" t="s">
        <v>149</v>
      </c>
      <c r="L282" s="41"/>
      <c r="M282" s="183" t="s">
        <v>35</v>
      </c>
      <c r="N282" s="184" t="s">
        <v>51</v>
      </c>
      <c r="O282" s="66"/>
      <c r="P282" s="185">
        <f>O282*H282</f>
        <v>0</v>
      </c>
      <c r="Q282" s="185">
        <v>4.6999999999999999E-4</v>
      </c>
      <c r="R282" s="185">
        <f>Q282*H282</f>
        <v>1.8799999999999999E-3</v>
      </c>
      <c r="S282" s="185">
        <v>0</v>
      </c>
      <c r="T282" s="186">
        <f>S282*H282</f>
        <v>0</v>
      </c>
      <c r="U282" s="36"/>
      <c r="V282" s="36"/>
      <c r="W282" s="36"/>
      <c r="X282" s="36"/>
      <c r="Y282" s="36"/>
      <c r="Z282" s="36"/>
      <c r="AA282" s="36"/>
      <c r="AB282" s="36"/>
      <c r="AC282" s="36"/>
      <c r="AD282" s="36"/>
      <c r="AE282" s="36"/>
      <c r="AR282" s="187" t="s">
        <v>307</v>
      </c>
      <c r="AT282" s="187" t="s">
        <v>145</v>
      </c>
      <c r="AU282" s="187" t="s">
        <v>89</v>
      </c>
      <c r="AY282" s="18" t="s">
        <v>142</v>
      </c>
      <c r="BE282" s="188">
        <f>IF(N282="základní",J282,0)</f>
        <v>0</v>
      </c>
      <c r="BF282" s="188">
        <f>IF(N282="snížená",J282,0)</f>
        <v>0</v>
      </c>
      <c r="BG282" s="188">
        <f>IF(N282="zákl. přenesená",J282,0)</f>
        <v>0</v>
      </c>
      <c r="BH282" s="188">
        <f>IF(N282="sníž. přenesená",J282,0)</f>
        <v>0</v>
      </c>
      <c r="BI282" s="188">
        <f>IF(N282="nulová",J282,0)</f>
        <v>0</v>
      </c>
      <c r="BJ282" s="18" t="s">
        <v>21</v>
      </c>
      <c r="BK282" s="188">
        <f>ROUND(I282*H282,2)</f>
        <v>0</v>
      </c>
      <c r="BL282" s="18" t="s">
        <v>307</v>
      </c>
      <c r="BM282" s="187" t="s">
        <v>1932</v>
      </c>
    </row>
    <row r="283" spans="1:65" s="2" customFormat="1" ht="58.5">
      <c r="A283" s="36"/>
      <c r="B283" s="37"/>
      <c r="C283" s="38"/>
      <c r="D283" s="196" t="s">
        <v>238</v>
      </c>
      <c r="E283" s="38"/>
      <c r="F283" s="217" t="s">
        <v>1926</v>
      </c>
      <c r="G283" s="38"/>
      <c r="H283" s="38"/>
      <c r="I283" s="218"/>
      <c r="J283" s="38"/>
      <c r="K283" s="38"/>
      <c r="L283" s="41"/>
      <c r="M283" s="219"/>
      <c r="N283" s="220"/>
      <c r="O283" s="66"/>
      <c r="P283" s="66"/>
      <c r="Q283" s="66"/>
      <c r="R283" s="66"/>
      <c r="S283" s="66"/>
      <c r="T283" s="67"/>
      <c r="U283" s="36"/>
      <c r="V283" s="36"/>
      <c r="W283" s="36"/>
      <c r="X283" s="36"/>
      <c r="Y283" s="36"/>
      <c r="Z283" s="36"/>
      <c r="AA283" s="36"/>
      <c r="AB283" s="36"/>
      <c r="AC283" s="36"/>
      <c r="AD283" s="36"/>
      <c r="AE283" s="36"/>
      <c r="AT283" s="18" t="s">
        <v>238</v>
      </c>
      <c r="AU283" s="18" t="s">
        <v>89</v>
      </c>
    </row>
    <row r="284" spans="1:65" s="2" customFormat="1" ht="14.45" customHeight="1">
      <c r="A284" s="36"/>
      <c r="B284" s="37"/>
      <c r="C284" s="176" t="s">
        <v>1163</v>
      </c>
      <c r="D284" s="176" t="s">
        <v>145</v>
      </c>
      <c r="E284" s="177" t="s">
        <v>1933</v>
      </c>
      <c r="F284" s="178" t="s">
        <v>1934</v>
      </c>
      <c r="G284" s="179" t="s">
        <v>177</v>
      </c>
      <c r="H284" s="180">
        <v>1</v>
      </c>
      <c r="I284" s="181"/>
      <c r="J284" s="182">
        <f>ROUND(I284*H284,2)</f>
        <v>0</v>
      </c>
      <c r="K284" s="178" t="s">
        <v>149</v>
      </c>
      <c r="L284" s="41"/>
      <c r="M284" s="183" t="s">
        <v>35</v>
      </c>
      <c r="N284" s="184" t="s">
        <v>51</v>
      </c>
      <c r="O284" s="66"/>
      <c r="P284" s="185">
        <f>O284*H284</f>
        <v>0</v>
      </c>
      <c r="Q284" s="185">
        <v>7.5000000000000002E-4</v>
      </c>
      <c r="R284" s="185">
        <f>Q284*H284</f>
        <v>7.5000000000000002E-4</v>
      </c>
      <c r="S284" s="185">
        <v>0</v>
      </c>
      <c r="T284" s="186">
        <f>S284*H284</f>
        <v>0</v>
      </c>
      <c r="U284" s="36"/>
      <c r="V284" s="36"/>
      <c r="W284" s="36"/>
      <c r="X284" s="36"/>
      <c r="Y284" s="36"/>
      <c r="Z284" s="36"/>
      <c r="AA284" s="36"/>
      <c r="AB284" s="36"/>
      <c r="AC284" s="36"/>
      <c r="AD284" s="36"/>
      <c r="AE284" s="36"/>
      <c r="AR284" s="187" t="s">
        <v>307</v>
      </c>
      <c r="AT284" s="187" t="s">
        <v>145</v>
      </c>
      <c r="AU284" s="187" t="s">
        <v>89</v>
      </c>
      <c r="AY284" s="18" t="s">
        <v>142</v>
      </c>
      <c r="BE284" s="188">
        <f>IF(N284="základní",J284,0)</f>
        <v>0</v>
      </c>
      <c r="BF284" s="188">
        <f>IF(N284="snížená",J284,0)</f>
        <v>0</v>
      </c>
      <c r="BG284" s="188">
        <f>IF(N284="zákl. přenesená",J284,0)</f>
        <v>0</v>
      </c>
      <c r="BH284" s="188">
        <f>IF(N284="sníž. přenesená",J284,0)</f>
        <v>0</v>
      </c>
      <c r="BI284" s="188">
        <f>IF(N284="nulová",J284,0)</f>
        <v>0</v>
      </c>
      <c r="BJ284" s="18" t="s">
        <v>21</v>
      </c>
      <c r="BK284" s="188">
        <f>ROUND(I284*H284,2)</f>
        <v>0</v>
      </c>
      <c r="BL284" s="18" t="s">
        <v>307</v>
      </c>
      <c r="BM284" s="187" t="s">
        <v>1935</v>
      </c>
    </row>
    <row r="285" spans="1:65" s="2" customFormat="1" ht="58.5">
      <c r="A285" s="36"/>
      <c r="B285" s="37"/>
      <c r="C285" s="38"/>
      <c r="D285" s="196" t="s">
        <v>238</v>
      </c>
      <c r="E285" s="38"/>
      <c r="F285" s="217" t="s">
        <v>1926</v>
      </c>
      <c r="G285" s="38"/>
      <c r="H285" s="38"/>
      <c r="I285" s="218"/>
      <c r="J285" s="38"/>
      <c r="K285" s="38"/>
      <c r="L285" s="41"/>
      <c r="M285" s="219"/>
      <c r="N285" s="220"/>
      <c r="O285" s="66"/>
      <c r="P285" s="66"/>
      <c r="Q285" s="66"/>
      <c r="R285" s="66"/>
      <c r="S285" s="66"/>
      <c r="T285" s="67"/>
      <c r="U285" s="36"/>
      <c r="V285" s="36"/>
      <c r="W285" s="36"/>
      <c r="X285" s="36"/>
      <c r="Y285" s="36"/>
      <c r="Z285" s="36"/>
      <c r="AA285" s="36"/>
      <c r="AB285" s="36"/>
      <c r="AC285" s="36"/>
      <c r="AD285" s="36"/>
      <c r="AE285" s="36"/>
      <c r="AT285" s="18" t="s">
        <v>238</v>
      </c>
      <c r="AU285" s="18" t="s">
        <v>89</v>
      </c>
    </row>
    <row r="286" spans="1:65" s="2" customFormat="1" ht="14.45" customHeight="1">
      <c r="A286" s="36"/>
      <c r="B286" s="37"/>
      <c r="C286" s="221" t="s">
        <v>1167</v>
      </c>
      <c r="D286" s="221" t="s">
        <v>240</v>
      </c>
      <c r="E286" s="222" t="s">
        <v>1936</v>
      </c>
      <c r="F286" s="223" t="s">
        <v>1937</v>
      </c>
      <c r="G286" s="224" t="s">
        <v>177</v>
      </c>
      <c r="H286" s="225">
        <v>19</v>
      </c>
      <c r="I286" s="226"/>
      <c r="J286" s="227">
        <f>ROUND(I286*H286,2)</f>
        <v>0</v>
      </c>
      <c r="K286" s="223" t="s">
        <v>149</v>
      </c>
      <c r="L286" s="228"/>
      <c r="M286" s="229" t="s">
        <v>35</v>
      </c>
      <c r="N286" s="230" t="s">
        <v>51</v>
      </c>
      <c r="O286" s="66"/>
      <c r="P286" s="185">
        <f>O286*H286</f>
        <v>0</v>
      </c>
      <c r="Q286" s="185">
        <v>4.4000000000000002E-4</v>
      </c>
      <c r="R286" s="185">
        <f>Q286*H286</f>
        <v>8.3600000000000011E-3</v>
      </c>
      <c r="S286" s="185">
        <v>0</v>
      </c>
      <c r="T286" s="186">
        <f>S286*H286</f>
        <v>0</v>
      </c>
      <c r="U286" s="36"/>
      <c r="V286" s="36"/>
      <c r="W286" s="36"/>
      <c r="X286" s="36"/>
      <c r="Y286" s="36"/>
      <c r="Z286" s="36"/>
      <c r="AA286" s="36"/>
      <c r="AB286" s="36"/>
      <c r="AC286" s="36"/>
      <c r="AD286" s="36"/>
      <c r="AE286" s="36"/>
      <c r="AR286" s="187" t="s">
        <v>386</v>
      </c>
      <c r="AT286" s="187" t="s">
        <v>240</v>
      </c>
      <c r="AU286" s="187" t="s">
        <v>89</v>
      </c>
      <c r="AY286" s="18" t="s">
        <v>142</v>
      </c>
      <c r="BE286" s="188">
        <f>IF(N286="základní",J286,0)</f>
        <v>0</v>
      </c>
      <c r="BF286" s="188">
        <f>IF(N286="snížená",J286,0)</f>
        <v>0</v>
      </c>
      <c r="BG286" s="188">
        <f>IF(N286="zákl. přenesená",J286,0)</f>
        <v>0</v>
      </c>
      <c r="BH286" s="188">
        <f>IF(N286="sníž. přenesená",J286,0)</f>
        <v>0</v>
      </c>
      <c r="BI286" s="188">
        <f>IF(N286="nulová",J286,0)</f>
        <v>0</v>
      </c>
      <c r="BJ286" s="18" t="s">
        <v>21</v>
      </c>
      <c r="BK286" s="188">
        <f>ROUND(I286*H286,2)</f>
        <v>0</v>
      </c>
      <c r="BL286" s="18" t="s">
        <v>307</v>
      </c>
      <c r="BM286" s="187" t="s">
        <v>1938</v>
      </c>
    </row>
    <row r="287" spans="1:65" s="2" customFormat="1" ht="14.45" customHeight="1">
      <c r="A287" s="36"/>
      <c r="B287" s="37"/>
      <c r="C287" s="176" t="s">
        <v>1171</v>
      </c>
      <c r="D287" s="176" t="s">
        <v>145</v>
      </c>
      <c r="E287" s="177" t="s">
        <v>1939</v>
      </c>
      <c r="F287" s="178" t="s">
        <v>1940</v>
      </c>
      <c r="G287" s="179" t="s">
        <v>177</v>
      </c>
      <c r="H287" s="180">
        <v>19</v>
      </c>
      <c r="I287" s="181"/>
      <c r="J287" s="182">
        <f>ROUND(I287*H287,2)</f>
        <v>0</v>
      </c>
      <c r="K287" s="178" t="s">
        <v>149</v>
      </c>
      <c r="L287" s="41"/>
      <c r="M287" s="183" t="s">
        <v>35</v>
      </c>
      <c r="N287" s="184" t="s">
        <v>51</v>
      </c>
      <c r="O287" s="66"/>
      <c r="P287" s="185">
        <f>O287*H287</f>
        <v>0</v>
      </c>
      <c r="Q287" s="185">
        <v>1.6000000000000001E-4</v>
      </c>
      <c r="R287" s="185">
        <f>Q287*H287</f>
        <v>3.0400000000000002E-3</v>
      </c>
      <c r="S287" s="185">
        <v>0</v>
      </c>
      <c r="T287" s="186">
        <f>S287*H287</f>
        <v>0</v>
      </c>
      <c r="U287" s="36"/>
      <c r="V287" s="36"/>
      <c r="W287" s="36"/>
      <c r="X287" s="36"/>
      <c r="Y287" s="36"/>
      <c r="Z287" s="36"/>
      <c r="AA287" s="36"/>
      <c r="AB287" s="36"/>
      <c r="AC287" s="36"/>
      <c r="AD287" s="36"/>
      <c r="AE287" s="36"/>
      <c r="AR287" s="187" t="s">
        <v>307</v>
      </c>
      <c r="AT287" s="187" t="s">
        <v>145</v>
      </c>
      <c r="AU287" s="187" t="s">
        <v>89</v>
      </c>
      <c r="AY287" s="18" t="s">
        <v>142</v>
      </c>
      <c r="BE287" s="188">
        <f>IF(N287="základní",J287,0)</f>
        <v>0</v>
      </c>
      <c r="BF287" s="188">
        <f>IF(N287="snížená",J287,0)</f>
        <v>0</v>
      </c>
      <c r="BG287" s="188">
        <f>IF(N287="zákl. přenesená",J287,0)</f>
        <v>0</v>
      </c>
      <c r="BH287" s="188">
        <f>IF(N287="sníž. přenesená",J287,0)</f>
        <v>0</v>
      </c>
      <c r="BI287" s="188">
        <f>IF(N287="nulová",J287,0)</f>
        <v>0</v>
      </c>
      <c r="BJ287" s="18" t="s">
        <v>21</v>
      </c>
      <c r="BK287" s="188">
        <f>ROUND(I287*H287,2)</f>
        <v>0</v>
      </c>
      <c r="BL287" s="18" t="s">
        <v>307</v>
      </c>
      <c r="BM287" s="187" t="s">
        <v>1941</v>
      </c>
    </row>
    <row r="288" spans="1:65" s="2" customFormat="1" ht="58.5">
      <c r="A288" s="36"/>
      <c r="B288" s="37"/>
      <c r="C288" s="38"/>
      <c r="D288" s="196" t="s">
        <v>238</v>
      </c>
      <c r="E288" s="38"/>
      <c r="F288" s="217" t="s">
        <v>1926</v>
      </c>
      <c r="G288" s="38"/>
      <c r="H288" s="38"/>
      <c r="I288" s="218"/>
      <c r="J288" s="38"/>
      <c r="K288" s="38"/>
      <c r="L288" s="41"/>
      <c r="M288" s="219"/>
      <c r="N288" s="220"/>
      <c r="O288" s="66"/>
      <c r="P288" s="66"/>
      <c r="Q288" s="66"/>
      <c r="R288" s="66"/>
      <c r="S288" s="66"/>
      <c r="T288" s="67"/>
      <c r="U288" s="36"/>
      <c r="V288" s="36"/>
      <c r="W288" s="36"/>
      <c r="X288" s="36"/>
      <c r="Y288" s="36"/>
      <c r="Z288" s="36"/>
      <c r="AA288" s="36"/>
      <c r="AB288" s="36"/>
      <c r="AC288" s="36"/>
      <c r="AD288" s="36"/>
      <c r="AE288" s="36"/>
      <c r="AT288" s="18" t="s">
        <v>238</v>
      </c>
      <c r="AU288" s="18" t="s">
        <v>89</v>
      </c>
    </row>
    <row r="289" spans="1:65" s="2" customFormat="1" ht="14.45" customHeight="1">
      <c r="A289" s="36"/>
      <c r="B289" s="37"/>
      <c r="C289" s="176" t="s">
        <v>1179</v>
      </c>
      <c r="D289" s="176" t="s">
        <v>145</v>
      </c>
      <c r="E289" s="177" t="s">
        <v>1942</v>
      </c>
      <c r="F289" s="178" t="s">
        <v>1943</v>
      </c>
      <c r="G289" s="179" t="s">
        <v>177</v>
      </c>
      <c r="H289" s="180">
        <v>5</v>
      </c>
      <c r="I289" s="181"/>
      <c r="J289" s="182">
        <f>ROUND(I289*H289,2)</f>
        <v>0</v>
      </c>
      <c r="K289" s="178" t="s">
        <v>149</v>
      </c>
      <c r="L289" s="41"/>
      <c r="M289" s="183" t="s">
        <v>35</v>
      </c>
      <c r="N289" s="184" t="s">
        <v>51</v>
      </c>
      <c r="O289" s="66"/>
      <c r="P289" s="185">
        <f>O289*H289</f>
        <v>0</v>
      </c>
      <c r="Q289" s="185">
        <v>6.9999999999999994E-5</v>
      </c>
      <c r="R289" s="185">
        <f>Q289*H289</f>
        <v>3.4999999999999994E-4</v>
      </c>
      <c r="S289" s="185">
        <v>0</v>
      </c>
      <c r="T289" s="186">
        <f>S289*H289</f>
        <v>0</v>
      </c>
      <c r="U289" s="36"/>
      <c r="V289" s="36"/>
      <c r="W289" s="36"/>
      <c r="X289" s="36"/>
      <c r="Y289" s="36"/>
      <c r="Z289" s="36"/>
      <c r="AA289" s="36"/>
      <c r="AB289" s="36"/>
      <c r="AC289" s="36"/>
      <c r="AD289" s="36"/>
      <c r="AE289" s="36"/>
      <c r="AR289" s="187" t="s">
        <v>307</v>
      </c>
      <c r="AT289" s="187" t="s">
        <v>145</v>
      </c>
      <c r="AU289" s="187" t="s">
        <v>89</v>
      </c>
      <c r="AY289" s="18" t="s">
        <v>142</v>
      </c>
      <c r="BE289" s="188">
        <f>IF(N289="základní",J289,0)</f>
        <v>0</v>
      </c>
      <c r="BF289" s="188">
        <f>IF(N289="snížená",J289,0)</f>
        <v>0</v>
      </c>
      <c r="BG289" s="188">
        <f>IF(N289="zákl. přenesená",J289,0)</f>
        <v>0</v>
      </c>
      <c r="BH289" s="188">
        <f>IF(N289="sníž. přenesená",J289,0)</f>
        <v>0</v>
      </c>
      <c r="BI289" s="188">
        <f>IF(N289="nulová",J289,0)</f>
        <v>0</v>
      </c>
      <c r="BJ289" s="18" t="s">
        <v>21</v>
      </c>
      <c r="BK289" s="188">
        <f>ROUND(I289*H289,2)</f>
        <v>0</v>
      </c>
      <c r="BL289" s="18" t="s">
        <v>307</v>
      </c>
      <c r="BM289" s="187" t="s">
        <v>1944</v>
      </c>
    </row>
    <row r="290" spans="1:65" s="2" customFormat="1" ht="14.45" customHeight="1">
      <c r="A290" s="36"/>
      <c r="B290" s="37"/>
      <c r="C290" s="176" t="s">
        <v>1186</v>
      </c>
      <c r="D290" s="176" t="s">
        <v>145</v>
      </c>
      <c r="E290" s="177" t="s">
        <v>1945</v>
      </c>
      <c r="F290" s="178" t="s">
        <v>1946</v>
      </c>
      <c r="G290" s="179" t="s">
        <v>177</v>
      </c>
      <c r="H290" s="180">
        <v>3</v>
      </c>
      <c r="I290" s="181"/>
      <c r="J290" s="182">
        <f>ROUND(I290*H290,2)</f>
        <v>0</v>
      </c>
      <c r="K290" s="178" t="s">
        <v>149</v>
      </c>
      <c r="L290" s="41"/>
      <c r="M290" s="183" t="s">
        <v>35</v>
      </c>
      <c r="N290" s="184" t="s">
        <v>51</v>
      </c>
      <c r="O290" s="66"/>
      <c r="P290" s="185">
        <f>O290*H290</f>
        <v>0</v>
      </c>
      <c r="Q290" s="185">
        <v>9.3999999999999997E-4</v>
      </c>
      <c r="R290" s="185">
        <f>Q290*H290</f>
        <v>2.82E-3</v>
      </c>
      <c r="S290" s="185">
        <v>0</v>
      </c>
      <c r="T290" s="186">
        <f>S290*H290</f>
        <v>0</v>
      </c>
      <c r="U290" s="36"/>
      <c r="V290" s="36"/>
      <c r="W290" s="36"/>
      <c r="X290" s="36"/>
      <c r="Y290" s="36"/>
      <c r="Z290" s="36"/>
      <c r="AA290" s="36"/>
      <c r="AB290" s="36"/>
      <c r="AC290" s="36"/>
      <c r="AD290" s="36"/>
      <c r="AE290" s="36"/>
      <c r="AR290" s="187" t="s">
        <v>307</v>
      </c>
      <c r="AT290" s="187" t="s">
        <v>145</v>
      </c>
      <c r="AU290" s="187" t="s">
        <v>89</v>
      </c>
      <c r="AY290" s="18" t="s">
        <v>142</v>
      </c>
      <c r="BE290" s="188">
        <f>IF(N290="základní",J290,0)</f>
        <v>0</v>
      </c>
      <c r="BF290" s="188">
        <f>IF(N290="snížená",J290,0)</f>
        <v>0</v>
      </c>
      <c r="BG290" s="188">
        <f>IF(N290="zákl. přenesená",J290,0)</f>
        <v>0</v>
      </c>
      <c r="BH290" s="188">
        <f>IF(N290="sníž. přenesená",J290,0)</f>
        <v>0</v>
      </c>
      <c r="BI290" s="188">
        <f>IF(N290="nulová",J290,0)</f>
        <v>0</v>
      </c>
      <c r="BJ290" s="18" t="s">
        <v>21</v>
      </c>
      <c r="BK290" s="188">
        <f>ROUND(I290*H290,2)</f>
        <v>0</v>
      </c>
      <c r="BL290" s="18" t="s">
        <v>307</v>
      </c>
      <c r="BM290" s="187" t="s">
        <v>1947</v>
      </c>
    </row>
    <row r="291" spans="1:65" s="2" customFormat="1" ht="78">
      <c r="A291" s="36"/>
      <c r="B291" s="37"/>
      <c r="C291" s="38"/>
      <c r="D291" s="196" t="s">
        <v>238</v>
      </c>
      <c r="E291" s="38"/>
      <c r="F291" s="217" t="s">
        <v>1948</v>
      </c>
      <c r="G291" s="38"/>
      <c r="H291" s="38"/>
      <c r="I291" s="218"/>
      <c r="J291" s="38"/>
      <c r="K291" s="38"/>
      <c r="L291" s="41"/>
      <c r="M291" s="219"/>
      <c r="N291" s="220"/>
      <c r="O291" s="66"/>
      <c r="P291" s="66"/>
      <c r="Q291" s="66"/>
      <c r="R291" s="66"/>
      <c r="S291" s="66"/>
      <c r="T291" s="67"/>
      <c r="U291" s="36"/>
      <c r="V291" s="36"/>
      <c r="W291" s="36"/>
      <c r="X291" s="36"/>
      <c r="Y291" s="36"/>
      <c r="Z291" s="36"/>
      <c r="AA291" s="36"/>
      <c r="AB291" s="36"/>
      <c r="AC291" s="36"/>
      <c r="AD291" s="36"/>
      <c r="AE291" s="36"/>
      <c r="AT291" s="18" t="s">
        <v>238</v>
      </c>
      <c r="AU291" s="18" t="s">
        <v>89</v>
      </c>
    </row>
    <row r="292" spans="1:65" s="2" customFormat="1" ht="24.2" customHeight="1">
      <c r="A292" s="36"/>
      <c r="B292" s="37"/>
      <c r="C292" s="176" t="s">
        <v>1193</v>
      </c>
      <c r="D292" s="176" t="s">
        <v>145</v>
      </c>
      <c r="E292" s="177" t="s">
        <v>1949</v>
      </c>
      <c r="F292" s="178" t="s">
        <v>1950</v>
      </c>
      <c r="G292" s="179" t="s">
        <v>177</v>
      </c>
      <c r="H292" s="180">
        <v>7</v>
      </c>
      <c r="I292" s="181"/>
      <c r="J292" s="182">
        <f>ROUND(I292*H292,2)</f>
        <v>0</v>
      </c>
      <c r="K292" s="178" t="s">
        <v>149</v>
      </c>
      <c r="L292" s="41"/>
      <c r="M292" s="183" t="s">
        <v>35</v>
      </c>
      <c r="N292" s="184" t="s">
        <v>51</v>
      </c>
      <c r="O292" s="66"/>
      <c r="P292" s="185">
        <f>O292*H292</f>
        <v>0</v>
      </c>
      <c r="Q292" s="185">
        <v>1.1000000000000001E-3</v>
      </c>
      <c r="R292" s="185">
        <f>Q292*H292</f>
        <v>7.7000000000000002E-3</v>
      </c>
      <c r="S292" s="185">
        <v>0</v>
      </c>
      <c r="T292" s="186">
        <f>S292*H292</f>
        <v>0</v>
      </c>
      <c r="U292" s="36"/>
      <c r="V292" s="36"/>
      <c r="W292" s="36"/>
      <c r="X292" s="36"/>
      <c r="Y292" s="36"/>
      <c r="Z292" s="36"/>
      <c r="AA292" s="36"/>
      <c r="AB292" s="36"/>
      <c r="AC292" s="36"/>
      <c r="AD292" s="36"/>
      <c r="AE292" s="36"/>
      <c r="AR292" s="187" t="s">
        <v>307</v>
      </c>
      <c r="AT292" s="187" t="s">
        <v>145</v>
      </c>
      <c r="AU292" s="187" t="s">
        <v>89</v>
      </c>
      <c r="AY292" s="18" t="s">
        <v>142</v>
      </c>
      <c r="BE292" s="188">
        <f>IF(N292="základní",J292,0)</f>
        <v>0</v>
      </c>
      <c r="BF292" s="188">
        <f>IF(N292="snížená",J292,0)</f>
        <v>0</v>
      </c>
      <c r="BG292" s="188">
        <f>IF(N292="zákl. přenesená",J292,0)</f>
        <v>0</v>
      </c>
      <c r="BH292" s="188">
        <f>IF(N292="sníž. přenesená",J292,0)</f>
        <v>0</v>
      </c>
      <c r="BI292" s="188">
        <f>IF(N292="nulová",J292,0)</f>
        <v>0</v>
      </c>
      <c r="BJ292" s="18" t="s">
        <v>21</v>
      </c>
      <c r="BK292" s="188">
        <f>ROUND(I292*H292,2)</f>
        <v>0</v>
      </c>
      <c r="BL292" s="18" t="s">
        <v>307</v>
      </c>
      <c r="BM292" s="187" t="s">
        <v>1951</v>
      </c>
    </row>
    <row r="293" spans="1:65" s="2" customFormat="1" ht="78">
      <c r="A293" s="36"/>
      <c r="B293" s="37"/>
      <c r="C293" s="38"/>
      <c r="D293" s="196" t="s">
        <v>238</v>
      </c>
      <c r="E293" s="38"/>
      <c r="F293" s="217" t="s">
        <v>1948</v>
      </c>
      <c r="G293" s="38"/>
      <c r="H293" s="38"/>
      <c r="I293" s="218"/>
      <c r="J293" s="38"/>
      <c r="K293" s="38"/>
      <c r="L293" s="41"/>
      <c r="M293" s="219"/>
      <c r="N293" s="220"/>
      <c r="O293" s="66"/>
      <c r="P293" s="66"/>
      <c r="Q293" s="66"/>
      <c r="R293" s="66"/>
      <c r="S293" s="66"/>
      <c r="T293" s="67"/>
      <c r="U293" s="36"/>
      <c r="V293" s="36"/>
      <c r="W293" s="36"/>
      <c r="X293" s="36"/>
      <c r="Y293" s="36"/>
      <c r="Z293" s="36"/>
      <c r="AA293" s="36"/>
      <c r="AB293" s="36"/>
      <c r="AC293" s="36"/>
      <c r="AD293" s="36"/>
      <c r="AE293" s="36"/>
      <c r="AT293" s="18" t="s">
        <v>238</v>
      </c>
      <c r="AU293" s="18" t="s">
        <v>89</v>
      </c>
    </row>
    <row r="294" spans="1:65" s="2" customFormat="1" ht="24.2" customHeight="1">
      <c r="A294" s="36"/>
      <c r="B294" s="37"/>
      <c r="C294" s="176" t="s">
        <v>1198</v>
      </c>
      <c r="D294" s="176" t="s">
        <v>145</v>
      </c>
      <c r="E294" s="177" t="s">
        <v>1952</v>
      </c>
      <c r="F294" s="178" t="s">
        <v>1953</v>
      </c>
      <c r="G294" s="179" t="s">
        <v>236</v>
      </c>
      <c r="H294" s="180">
        <v>0.64</v>
      </c>
      <c r="I294" s="181"/>
      <c r="J294" s="182">
        <f>ROUND(I294*H294,2)</f>
        <v>0</v>
      </c>
      <c r="K294" s="178" t="s">
        <v>149</v>
      </c>
      <c r="L294" s="41"/>
      <c r="M294" s="183" t="s">
        <v>35</v>
      </c>
      <c r="N294" s="184" t="s">
        <v>51</v>
      </c>
      <c r="O294" s="66"/>
      <c r="P294" s="185">
        <f>O294*H294</f>
        <v>0</v>
      </c>
      <c r="Q294" s="185">
        <v>0</v>
      </c>
      <c r="R294" s="185">
        <f>Q294*H294</f>
        <v>0</v>
      </c>
      <c r="S294" s="185">
        <v>0</v>
      </c>
      <c r="T294" s="186">
        <f>S294*H294</f>
        <v>0</v>
      </c>
      <c r="U294" s="36"/>
      <c r="V294" s="36"/>
      <c r="W294" s="36"/>
      <c r="X294" s="36"/>
      <c r="Y294" s="36"/>
      <c r="Z294" s="36"/>
      <c r="AA294" s="36"/>
      <c r="AB294" s="36"/>
      <c r="AC294" s="36"/>
      <c r="AD294" s="36"/>
      <c r="AE294" s="36"/>
      <c r="AR294" s="187" t="s">
        <v>307</v>
      </c>
      <c r="AT294" s="187" t="s">
        <v>145</v>
      </c>
      <c r="AU294" s="187" t="s">
        <v>89</v>
      </c>
      <c r="AY294" s="18" t="s">
        <v>142</v>
      </c>
      <c r="BE294" s="188">
        <f>IF(N294="základní",J294,0)</f>
        <v>0</v>
      </c>
      <c r="BF294" s="188">
        <f>IF(N294="snížená",J294,0)</f>
        <v>0</v>
      </c>
      <c r="BG294" s="188">
        <f>IF(N294="zákl. přenesená",J294,0)</f>
        <v>0</v>
      </c>
      <c r="BH294" s="188">
        <f>IF(N294="sníž. přenesená",J294,0)</f>
        <v>0</v>
      </c>
      <c r="BI294" s="188">
        <f>IF(N294="nulová",J294,0)</f>
        <v>0</v>
      </c>
      <c r="BJ294" s="18" t="s">
        <v>21</v>
      </c>
      <c r="BK294" s="188">
        <f>ROUND(I294*H294,2)</f>
        <v>0</v>
      </c>
      <c r="BL294" s="18" t="s">
        <v>307</v>
      </c>
      <c r="BM294" s="187" t="s">
        <v>1954</v>
      </c>
    </row>
    <row r="295" spans="1:65" s="2" customFormat="1" ht="78">
      <c r="A295" s="36"/>
      <c r="B295" s="37"/>
      <c r="C295" s="38"/>
      <c r="D295" s="196" t="s">
        <v>238</v>
      </c>
      <c r="E295" s="38"/>
      <c r="F295" s="217" t="s">
        <v>610</v>
      </c>
      <c r="G295" s="38"/>
      <c r="H295" s="38"/>
      <c r="I295" s="218"/>
      <c r="J295" s="38"/>
      <c r="K295" s="38"/>
      <c r="L295" s="41"/>
      <c r="M295" s="219"/>
      <c r="N295" s="220"/>
      <c r="O295" s="66"/>
      <c r="P295" s="66"/>
      <c r="Q295" s="66"/>
      <c r="R295" s="66"/>
      <c r="S295" s="66"/>
      <c r="T295" s="67"/>
      <c r="U295" s="36"/>
      <c r="V295" s="36"/>
      <c r="W295" s="36"/>
      <c r="X295" s="36"/>
      <c r="Y295" s="36"/>
      <c r="Z295" s="36"/>
      <c r="AA295" s="36"/>
      <c r="AB295" s="36"/>
      <c r="AC295" s="36"/>
      <c r="AD295" s="36"/>
      <c r="AE295" s="36"/>
      <c r="AT295" s="18" t="s">
        <v>238</v>
      </c>
      <c r="AU295" s="18" t="s">
        <v>89</v>
      </c>
    </row>
    <row r="296" spans="1:65" s="12" customFormat="1" ht="22.9" customHeight="1">
      <c r="B296" s="160"/>
      <c r="C296" s="161"/>
      <c r="D296" s="162" t="s">
        <v>79</v>
      </c>
      <c r="E296" s="174" t="s">
        <v>1955</v>
      </c>
      <c r="F296" s="174" t="s">
        <v>1956</v>
      </c>
      <c r="G296" s="161"/>
      <c r="H296" s="161"/>
      <c r="I296" s="164"/>
      <c r="J296" s="175">
        <f>BK296</f>
        <v>0</v>
      </c>
      <c r="K296" s="161"/>
      <c r="L296" s="166"/>
      <c r="M296" s="167"/>
      <c r="N296" s="168"/>
      <c r="O296" s="168"/>
      <c r="P296" s="169">
        <f>SUM(P297:P300)</f>
        <v>0</v>
      </c>
      <c r="Q296" s="168"/>
      <c r="R296" s="169">
        <f>SUM(R297:R300)</f>
        <v>9.1999999999999998E-3</v>
      </c>
      <c r="S296" s="168"/>
      <c r="T296" s="170">
        <f>SUM(T297:T300)</f>
        <v>0</v>
      </c>
      <c r="AR296" s="171" t="s">
        <v>89</v>
      </c>
      <c r="AT296" s="172" t="s">
        <v>79</v>
      </c>
      <c r="AU296" s="172" t="s">
        <v>21</v>
      </c>
      <c r="AY296" s="171" t="s">
        <v>142</v>
      </c>
      <c r="BK296" s="173">
        <f>SUM(BK297:BK300)</f>
        <v>0</v>
      </c>
    </row>
    <row r="297" spans="1:65" s="2" customFormat="1" ht="24.2" customHeight="1">
      <c r="A297" s="36"/>
      <c r="B297" s="37"/>
      <c r="C297" s="176" t="s">
        <v>1204</v>
      </c>
      <c r="D297" s="176" t="s">
        <v>145</v>
      </c>
      <c r="E297" s="177" t="s">
        <v>1957</v>
      </c>
      <c r="F297" s="178" t="s">
        <v>1958</v>
      </c>
      <c r="G297" s="179" t="s">
        <v>159</v>
      </c>
      <c r="H297" s="180">
        <v>1</v>
      </c>
      <c r="I297" s="181"/>
      <c r="J297" s="182">
        <f>ROUND(I297*H297,2)</f>
        <v>0</v>
      </c>
      <c r="K297" s="178" t="s">
        <v>149</v>
      </c>
      <c r="L297" s="41"/>
      <c r="M297" s="183" t="s">
        <v>35</v>
      </c>
      <c r="N297" s="184" t="s">
        <v>51</v>
      </c>
      <c r="O297" s="66"/>
      <c r="P297" s="185">
        <f>O297*H297</f>
        <v>0</v>
      </c>
      <c r="Q297" s="185">
        <v>9.1999999999999998E-3</v>
      </c>
      <c r="R297" s="185">
        <f>Q297*H297</f>
        <v>9.1999999999999998E-3</v>
      </c>
      <c r="S297" s="185">
        <v>0</v>
      </c>
      <c r="T297" s="186">
        <f>S297*H297</f>
        <v>0</v>
      </c>
      <c r="U297" s="36"/>
      <c r="V297" s="36"/>
      <c r="W297" s="36"/>
      <c r="X297" s="36"/>
      <c r="Y297" s="36"/>
      <c r="Z297" s="36"/>
      <c r="AA297" s="36"/>
      <c r="AB297" s="36"/>
      <c r="AC297" s="36"/>
      <c r="AD297" s="36"/>
      <c r="AE297" s="36"/>
      <c r="AR297" s="187" t="s">
        <v>307</v>
      </c>
      <c r="AT297" s="187" t="s">
        <v>145</v>
      </c>
      <c r="AU297" s="187" t="s">
        <v>89</v>
      </c>
      <c r="AY297" s="18" t="s">
        <v>142</v>
      </c>
      <c r="BE297" s="188">
        <f>IF(N297="základní",J297,0)</f>
        <v>0</v>
      </c>
      <c r="BF297" s="188">
        <f>IF(N297="snížená",J297,0)</f>
        <v>0</v>
      </c>
      <c r="BG297" s="188">
        <f>IF(N297="zákl. přenesená",J297,0)</f>
        <v>0</v>
      </c>
      <c r="BH297" s="188">
        <f>IF(N297="sníž. přenesená",J297,0)</f>
        <v>0</v>
      </c>
      <c r="BI297" s="188">
        <f>IF(N297="nulová",J297,0)</f>
        <v>0</v>
      </c>
      <c r="BJ297" s="18" t="s">
        <v>21</v>
      </c>
      <c r="BK297" s="188">
        <f>ROUND(I297*H297,2)</f>
        <v>0</v>
      </c>
      <c r="BL297" s="18" t="s">
        <v>307</v>
      </c>
      <c r="BM297" s="187" t="s">
        <v>1959</v>
      </c>
    </row>
    <row r="298" spans="1:65" s="2" customFormat="1" ht="48.75">
      <c r="A298" s="36"/>
      <c r="B298" s="37"/>
      <c r="C298" s="38"/>
      <c r="D298" s="196" t="s">
        <v>238</v>
      </c>
      <c r="E298" s="38"/>
      <c r="F298" s="217" t="s">
        <v>1960</v>
      </c>
      <c r="G298" s="38"/>
      <c r="H298" s="38"/>
      <c r="I298" s="218"/>
      <c r="J298" s="38"/>
      <c r="K298" s="38"/>
      <c r="L298" s="41"/>
      <c r="M298" s="219"/>
      <c r="N298" s="220"/>
      <c r="O298" s="66"/>
      <c r="P298" s="66"/>
      <c r="Q298" s="66"/>
      <c r="R298" s="66"/>
      <c r="S298" s="66"/>
      <c r="T298" s="67"/>
      <c r="U298" s="36"/>
      <c r="V298" s="36"/>
      <c r="W298" s="36"/>
      <c r="X298" s="36"/>
      <c r="Y298" s="36"/>
      <c r="Z298" s="36"/>
      <c r="AA298" s="36"/>
      <c r="AB298" s="36"/>
      <c r="AC298" s="36"/>
      <c r="AD298" s="36"/>
      <c r="AE298" s="36"/>
      <c r="AT298" s="18" t="s">
        <v>238</v>
      </c>
      <c r="AU298" s="18" t="s">
        <v>89</v>
      </c>
    </row>
    <row r="299" spans="1:65" s="2" customFormat="1" ht="24.2" customHeight="1">
      <c r="A299" s="36"/>
      <c r="B299" s="37"/>
      <c r="C299" s="176" t="s">
        <v>1208</v>
      </c>
      <c r="D299" s="176" t="s">
        <v>145</v>
      </c>
      <c r="E299" s="177" t="s">
        <v>1961</v>
      </c>
      <c r="F299" s="178" t="s">
        <v>1962</v>
      </c>
      <c r="G299" s="179" t="s">
        <v>236</v>
      </c>
      <c r="H299" s="180">
        <v>8.9999999999999993E-3</v>
      </c>
      <c r="I299" s="181"/>
      <c r="J299" s="182">
        <f>ROUND(I299*H299,2)</f>
        <v>0</v>
      </c>
      <c r="K299" s="178" t="s">
        <v>149</v>
      </c>
      <c r="L299" s="41"/>
      <c r="M299" s="183" t="s">
        <v>35</v>
      </c>
      <c r="N299" s="184" t="s">
        <v>51</v>
      </c>
      <c r="O299" s="66"/>
      <c r="P299" s="185">
        <f>O299*H299</f>
        <v>0</v>
      </c>
      <c r="Q299" s="185">
        <v>0</v>
      </c>
      <c r="R299" s="185">
        <f>Q299*H299</f>
        <v>0</v>
      </c>
      <c r="S299" s="185">
        <v>0</v>
      </c>
      <c r="T299" s="186">
        <f>S299*H299</f>
        <v>0</v>
      </c>
      <c r="U299" s="36"/>
      <c r="V299" s="36"/>
      <c r="W299" s="36"/>
      <c r="X299" s="36"/>
      <c r="Y299" s="36"/>
      <c r="Z299" s="36"/>
      <c r="AA299" s="36"/>
      <c r="AB299" s="36"/>
      <c r="AC299" s="36"/>
      <c r="AD299" s="36"/>
      <c r="AE299" s="36"/>
      <c r="AR299" s="187" t="s">
        <v>307</v>
      </c>
      <c r="AT299" s="187" t="s">
        <v>145</v>
      </c>
      <c r="AU299" s="187" t="s">
        <v>89</v>
      </c>
      <c r="AY299" s="18" t="s">
        <v>142</v>
      </c>
      <c r="BE299" s="188">
        <f>IF(N299="základní",J299,0)</f>
        <v>0</v>
      </c>
      <c r="BF299" s="188">
        <f>IF(N299="snížená",J299,0)</f>
        <v>0</v>
      </c>
      <c r="BG299" s="188">
        <f>IF(N299="zákl. přenesená",J299,0)</f>
        <v>0</v>
      </c>
      <c r="BH299" s="188">
        <f>IF(N299="sníž. přenesená",J299,0)</f>
        <v>0</v>
      </c>
      <c r="BI299" s="188">
        <f>IF(N299="nulová",J299,0)</f>
        <v>0</v>
      </c>
      <c r="BJ299" s="18" t="s">
        <v>21</v>
      </c>
      <c r="BK299" s="188">
        <f>ROUND(I299*H299,2)</f>
        <v>0</v>
      </c>
      <c r="BL299" s="18" t="s">
        <v>307</v>
      </c>
      <c r="BM299" s="187" t="s">
        <v>1963</v>
      </c>
    </row>
    <row r="300" spans="1:65" s="2" customFormat="1" ht="78">
      <c r="A300" s="36"/>
      <c r="B300" s="37"/>
      <c r="C300" s="38"/>
      <c r="D300" s="196" t="s">
        <v>238</v>
      </c>
      <c r="E300" s="38"/>
      <c r="F300" s="217" t="s">
        <v>681</v>
      </c>
      <c r="G300" s="38"/>
      <c r="H300" s="38"/>
      <c r="I300" s="218"/>
      <c r="J300" s="38"/>
      <c r="K300" s="38"/>
      <c r="L300" s="41"/>
      <c r="M300" s="219"/>
      <c r="N300" s="220"/>
      <c r="O300" s="66"/>
      <c r="P300" s="66"/>
      <c r="Q300" s="66"/>
      <c r="R300" s="66"/>
      <c r="S300" s="66"/>
      <c r="T300" s="67"/>
      <c r="U300" s="36"/>
      <c r="V300" s="36"/>
      <c r="W300" s="36"/>
      <c r="X300" s="36"/>
      <c r="Y300" s="36"/>
      <c r="Z300" s="36"/>
      <c r="AA300" s="36"/>
      <c r="AB300" s="36"/>
      <c r="AC300" s="36"/>
      <c r="AD300" s="36"/>
      <c r="AE300" s="36"/>
      <c r="AT300" s="18" t="s">
        <v>238</v>
      </c>
      <c r="AU300" s="18" t="s">
        <v>89</v>
      </c>
    </row>
    <row r="301" spans="1:65" s="12" customFormat="1" ht="25.9" customHeight="1">
      <c r="B301" s="160"/>
      <c r="C301" s="161"/>
      <c r="D301" s="162" t="s">
        <v>79</v>
      </c>
      <c r="E301" s="163" t="s">
        <v>747</v>
      </c>
      <c r="F301" s="163" t="s">
        <v>748</v>
      </c>
      <c r="G301" s="161"/>
      <c r="H301" s="161"/>
      <c r="I301" s="164"/>
      <c r="J301" s="165">
        <f>BK301</f>
        <v>0</v>
      </c>
      <c r="K301" s="161"/>
      <c r="L301" s="166"/>
      <c r="M301" s="167"/>
      <c r="N301" s="168"/>
      <c r="O301" s="168"/>
      <c r="P301" s="169">
        <f>SUM(P302:P303)</f>
        <v>0</v>
      </c>
      <c r="Q301" s="168"/>
      <c r="R301" s="169">
        <f>SUM(R302:R303)</f>
        <v>0</v>
      </c>
      <c r="S301" s="168"/>
      <c r="T301" s="170">
        <f>SUM(T302:T303)</f>
        <v>0</v>
      </c>
      <c r="AR301" s="171" t="s">
        <v>161</v>
      </c>
      <c r="AT301" s="172" t="s">
        <v>79</v>
      </c>
      <c r="AU301" s="172" t="s">
        <v>80</v>
      </c>
      <c r="AY301" s="171" t="s">
        <v>142</v>
      </c>
      <c r="BK301" s="173">
        <f>SUM(BK302:BK303)</f>
        <v>0</v>
      </c>
    </row>
    <row r="302" spans="1:65" s="2" customFormat="1" ht="14.45" customHeight="1">
      <c r="A302" s="36"/>
      <c r="B302" s="37"/>
      <c r="C302" s="176" t="s">
        <v>1212</v>
      </c>
      <c r="D302" s="176" t="s">
        <v>145</v>
      </c>
      <c r="E302" s="177" t="s">
        <v>1964</v>
      </c>
      <c r="F302" s="178" t="s">
        <v>1965</v>
      </c>
      <c r="G302" s="179" t="s">
        <v>752</v>
      </c>
      <c r="H302" s="180">
        <v>48</v>
      </c>
      <c r="I302" s="181"/>
      <c r="J302" s="182">
        <f>ROUND(I302*H302,2)</f>
        <v>0</v>
      </c>
      <c r="K302" s="178" t="s">
        <v>149</v>
      </c>
      <c r="L302" s="41"/>
      <c r="M302" s="183" t="s">
        <v>35</v>
      </c>
      <c r="N302" s="184" t="s">
        <v>51</v>
      </c>
      <c r="O302" s="66"/>
      <c r="P302" s="185">
        <f>O302*H302</f>
        <v>0</v>
      </c>
      <c r="Q302" s="185">
        <v>0</v>
      </c>
      <c r="R302" s="185">
        <f>Q302*H302</f>
        <v>0</v>
      </c>
      <c r="S302" s="185">
        <v>0</v>
      </c>
      <c r="T302" s="186">
        <f>S302*H302</f>
        <v>0</v>
      </c>
      <c r="U302" s="36"/>
      <c r="V302" s="36"/>
      <c r="W302" s="36"/>
      <c r="X302" s="36"/>
      <c r="Y302" s="36"/>
      <c r="Z302" s="36"/>
      <c r="AA302" s="36"/>
      <c r="AB302" s="36"/>
      <c r="AC302" s="36"/>
      <c r="AD302" s="36"/>
      <c r="AE302" s="36"/>
      <c r="AR302" s="187" t="s">
        <v>753</v>
      </c>
      <c r="AT302" s="187" t="s">
        <v>145</v>
      </c>
      <c r="AU302" s="187" t="s">
        <v>21</v>
      </c>
      <c r="AY302" s="18" t="s">
        <v>142</v>
      </c>
      <c r="BE302" s="188">
        <f>IF(N302="základní",J302,0)</f>
        <v>0</v>
      </c>
      <c r="BF302" s="188">
        <f>IF(N302="snížená",J302,0)</f>
        <v>0</v>
      </c>
      <c r="BG302" s="188">
        <f>IF(N302="zákl. přenesená",J302,0)</f>
        <v>0</v>
      </c>
      <c r="BH302" s="188">
        <f>IF(N302="sníž. přenesená",J302,0)</f>
        <v>0</v>
      </c>
      <c r="BI302" s="188">
        <f>IF(N302="nulová",J302,0)</f>
        <v>0</v>
      </c>
      <c r="BJ302" s="18" t="s">
        <v>21</v>
      </c>
      <c r="BK302" s="188">
        <f>ROUND(I302*H302,2)</f>
        <v>0</v>
      </c>
      <c r="BL302" s="18" t="s">
        <v>753</v>
      </c>
      <c r="BM302" s="187" t="s">
        <v>1966</v>
      </c>
    </row>
    <row r="303" spans="1:65" s="2" customFormat="1" ht="14.45" customHeight="1">
      <c r="A303" s="36"/>
      <c r="B303" s="37"/>
      <c r="C303" s="176" t="s">
        <v>1216</v>
      </c>
      <c r="D303" s="176" t="s">
        <v>145</v>
      </c>
      <c r="E303" s="177" t="s">
        <v>1967</v>
      </c>
      <c r="F303" s="178" t="s">
        <v>1968</v>
      </c>
      <c r="G303" s="179" t="s">
        <v>752</v>
      </c>
      <c r="H303" s="180">
        <v>48</v>
      </c>
      <c r="I303" s="181"/>
      <c r="J303" s="182">
        <f>ROUND(I303*H303,2)</f>
        <v>0</v>
      </c>
      <c r="K303" s="178" t="s">
        <v>149</v>
      </c>
      <c r="L303" s="41"/>
      <c r="M303" s="189" t="s">
        <v>35</v>
      </c>
      <c r="N303" s="190" t="s">
        <v>51</v>
      </c>
      <c r="O303" s="191"/>
      <c r="P303" s="192">
        <f>O303*H303</f>
        <v>0</v>
      </c>
      <c r="Q303" s="192">
        <v>0</v>
      </c>
      <c r="R303" s="192">
        <f>Q303*H303</f>
        <v>0</v>
      </c>
      <c r="S303" s="192">
        <v>0</v>
      </c>
      <c r="T303" s="193">
        <f>S303*H303</f>
        <v>0</v>
      </c>
      <c r="U303" s="36"/>
      <c r="V303" s="36"/>
      <c r="W303" s="36"/>
      <c r="X303" s="36"/>
      <c r="Y303" s="36"/>
      <c r="Z303" s="36"/>
      <c r="AA303" s="36"/>
      <c r="AB303" s="36"/>
      <c r="AC303" s="36"/>
      <c r="AD303" s="36"/>
      <c r="AE303" s="36"/>
      <c r="AR303" s="187" t="s">
        <v>753</v>
      </c>
      <c r="AT303" s="187" t="s">
        <v>145</v>
      </c>
      <c r="AU303" s="187" t="s">
        <v>21</v>
      </c>
      <c r="AY303" s="18" t="s">
        <v>142</v>
      </c>
      <c r="BE303" s="188">
        <f>IF(N303="základní",J303,0)</f>
        <v>0</v>
      </c>
      <c r="BF303" s="188">
        <f>IF(N303="snížená",J303,0)</f>
        <v>0</v>
      </c>
      <c r="BG303" s="188">
        <f>IF(N303="zákl. přenesená",J303,0)</f>
        <v>0</v>
      </c>
      <c r="BH303" s="188">
        <f>IF(N303="sníž. přenesená",J303,0)</f>
        <v>0</v>
      </c>
      <c r="BI303" s="188">
        <f>IF(N303="nulová",J303,0)</f>
        <v>0</v>
      </c>
      <c r="BJ303" s="18" t="s">
        <v>21</v>
      </c>
      <c r="BK303" s="188">
        <f>ROUND(I303*H303,2)</f>
        <v>0</v>
      </c>
      <c r="BL303" s="18" t="s">
        <v>753</v>
      </c>
      <c r="BM303" s="187" t="s">
        <v>1969</v>
      </c>
    </row>
    <row r="304" spans="1:65" s="2" customFormat="1" ht="6.95" customHeight="1">
      <c r="A304" s="36"/>
      <c r="B304" s="49"/>
      <c r="C304" s="50"/>
      <c r="D304" s="50"/>
      <c r="E304" s="50"/>
      <c r="F304" s="50"/>
      <c r="G304" s="50"/>
      <c r="H304" s="50"/>
      <c r="I304" s="50"/>
      <c r="J304" s="50"/>
      <c r="K304" s="50"/>
      <c r="L304" s="41"/>
      <c r="M304" s="36"/>
      <c r="O304" s="36"/>
      <c r="P304" s="36"/>
      <c r="Q304" s="36"/>
      <c r="R304" s="36"/>
      <c r="S304" s="36"/>
      <c r="T304" s="36"/>
      <c r="U304" s="36"/>
      <c r="V304" s="36"/>
      <c r="W304" s="36"/>
      <c r="X304" s="36"/>
      <c r="Y304" s="36"/>
      <c r="Z304" s="36"/>
      <c r="AA304" s="36"/>
      <c r="AB304" s="36"/>
      <c r="AC304" s="36"/>
      <c r="AD304" s="36"/>
      <c r="AE304" s="36"/>
    </row>
  </sheetData>
  <sheetProtection algorithmName="SHA-512" hashValue="R3XPW5iQG4+o6vAnm8mGRCvq2aZ5A9t30zJVYOmf4VKR4dQ1u0Uiaz82njWVJ3wrgAIjiNQKHtdSyMepK1TSEQ==" saltValue="OLg0BnVZYYLBlPOVYJKMl9vex2icJAUm+8XYfgVvFkz3wgZrtr6LQJwRryxzbom4er2l/3JkUWiIGsn9fN82sA==" spinCount="100000" sheet="1" objects="1" scenarios="1" formatColumns="0" formatRows="0" autoFilter="0"/>
  <autoFilter ref="C90:K303"/>
  <mergeCells count="9">
    <mergeCell ref="E50:H50"/>
    <mergeCell ref="E81:H81"/>
    <mergeCell ref="E83:H8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4"/>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2"/>
      <c r="M2" s="352"/>
      <c r="N2" s="352"/>
      <c r="O2" s="352"/>
      <c r="P2" s="352"/>
      <c r="Q2" s="352"/>
      <c r="R2" s="352"/>
      <c r="S2" s="352"/>
      <c r="T2" s="352"/>
      <c r="U2" s="352"/>
      <c r="V2" s="352"/>
      <c r="AT2" s="18" t="s">
        <v>101</v>
      </c>
    </row>
    <row r="3" spans="1:46" s="1" customFormat="1" ht="6.95" customHeight="1">
      <c r="B3" s="102"/>
      <c r="C3" s="103"/>
      <c r="D3" s="103"/>
      <c r="E3" s="103"/>
      <c r="F3" s="103"/>
      <c r="G3" s="103"/>
      <c r="H3" s="103"/>
      <c r="I3" s="103"/>
      <c r="J3" s="103"/>
      <c r="K3" s="103"/>
      <c r="L3" s="21"/>
      <c r="AT3" s="18" t="s">
        <v>89</v>
      </c>
    </row>
    <row r="4" spans="1:46" s="1" customFormat="1" ht="24.95" customHeight="1">
      <c r="B4" s="21"/>
      <c r="D4" s="104" t="s">
        <v>117</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72" t="str">
        <f>'Rekapitulace stavby'!K6</f>
        <v>Úprava objektu Radniční č.p.13 na kancelářské prostory,Frýdek-Místek</v>
      </c>
      <c r="F7" s="373"/>
      <c r="G7" s="373"/>
      <c r="H7" s="373"/>
      <c r="L7" s="21"/>
    </row>
    <row r="8" spans="1:46" s="2" customFormat="1" ht="12" customHeight="1">
      <c r="A8" s="36"/>
      <c r="B8" s="41"/>
      <c r="C8" s="36"/>
      <c r="D8" s="106" t="s">
        <v>205</v>
      </c>
      <c r="E8" s="36"/>
      <c r="F8" s="36"/>
      <c r="G8" s="36"/>
      <c r="H8" s="36"/>
      <c r="I8" s="36"/>
      <c r="J8" s="36"/>
      <c r="K8" s="36"/>
      <c r="L8" s="107"/>
      <c r="S8" s="36"/>
      <c r="T8" s="36"/>
      <c r="U8" s="36"/>
      <c r="V8" s="36"/>
      <c r="W8" s="36"/>
      <c r="X8" s="36"/>
      <c r="Y8" s="36"/>
      <c r="Z8" s="36"/>
      <c r="AA8" s="36"/>
      <c r="AB8" s="36"/>
      <c r="AC8" s="36"/>
      <c r="AD8" s="36"/>
      <c r="AE8" s="36"/>
    </row>
    <row r="9" spans="1:46" s="2" customFormat="1" ht="16.5" customHeight="1">
      <c r="A9" s="36"/>
      <c r="B9" s="41"/>
      <c r="C9" s="36"/>
      <c r="D9" s="36"/>
      <c r="E9" s="366" t="s">
        <v>1970</v>
      </c>
      <c r="F9" s="367"/>
      <c r="G9" s="367"/>
      <c r="H9" s="367"/>
      <c r="I9" s="36"/>
      <c r="J9" s="36"/>
      <c r="K9" s="36"/>
      <c r="L9" s="107"/>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7"/>
      <c r="S10" s="36"/>
      <c r="T10" s="36"/>
      <c r="U10" s="36"/>
      <c r="V10" s="36"/>
      <c r="W10" s="36"/>
      <c r="X10" s="36"/>
      <c r="Y10" s="36"/>
      <c r="Z10" s="36"/>
      <c r="AA10" s="36"/>
      <c r="AB10" s="36"/>
      <c r="AC10" s="36"/>
      <c r="AD10" s="36"/>
      <c r="AE10" s="36"/>
    </row>
    <row r="11" spans="1:46" s="2" customFormat="1" ht="12" customHeight="1">
      <c r="A11" s="36"/>
      <c r="B11" s="41"/>
      <c r="C11" s="36"/>
      <c r="D11" s="106" t="s">
        <v>18</v>
      </c>
      <c r="E11" s="36"/>
      <c r="F11" s="108" t="s">
        <v>19</v>
      </c>
      <c r="G11" s="36"/>
      <c r="H11" s="36"/>
      <c r="I11" s="106" t="s">
        <v>20</v>
      </c>
      <c r="J11" s="108" t="s">
        <v>35</v>
      </c>
      <c r="K11" s="36"/>
      <c r="L11" s="107"/>
      <c r="S11" s="36"/>
      <c r="T11" s="36"/>
      <c r="U11" s="36"/>
      <c r="V11" s="36"/>
      <c r="W11" s="36"/>
      <c r="X11" s="36"/>
      <c r="Y11" s="36"/>
      <c r="Z11" s="36"/>
      <c r="AA11" s="36"/>
      <c r="AB11" s="36"/>
      <c r="AC11" s="36"/>
      <c r="AD11" s="36"/>
      <c r="AE11" s="36"/>
    </row>
    <row r="12" spans="1:46" s="2" customFormat="1" ht="12" customHeight="1">
      <c r="A12" s="36"/>
      <c r="B12" s="41"/>
      <c r="C12" s="36"/>
      <c r="D12" s="106" t="s">
        <v>22</v>
      </c>
      <c r="E12" s="36"/>
      <c r="F12" s="108" t="s">
        <v>39</v>
      </c>
      <c r="G12" s="36"/>
      <c r="H12" s="36"/>
      <c r="I12" s="106" t="s">
        <v>24</v>
      </c>
      <c r="J12" s="109" t="str">
        <f>'Rekapitulace stavby'!AN8</f>
        <v>17. 7. 2020</v>
      </c>
      <c r="K12" s="36"/>
      <c r="L12" s="107"/>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7"/>
      <c r="S13" s="36"/>
      <c r="T13" s="36"/>
      <c r="U13" s="36"/>
      <c r="V13" s="36"/>
      <c r="W13" s="36"/>
      <c r="X13" s="36"/>
      <c r="Y13" s="36"/>
      <c r="Z13" s="36"/>
      <c r="AA13" s="36"/>
      <c r="AB13" s="36"/>
      <c r="AC13" s="36"/>
      <c r="AD13" s="36"/>
      <c r="AE13" s="36"/>
    </row>
    <row r="14" spans="1:46" s="2" customFormat="1" ht="12" customHeight="1">
      <c r="A14" s="36"/>
      <c r="B14" s="41"/>
      <c r="C14" s="36"/>
      <c r="D14" s="106" t="s">
        <v>30</v>
      </c>
      <c r="E14" s="36"/>
      <c r="F14" s="36"/>
      <c r="G14" s="36"/>
      <c r="H14" s="36"/>
      <c r="I14" s="106" t="s">
        <v>31</v>
      </c>
      <c r="J14" s="108" t="str">
        <f>IF('Rekapitulace stavby'!AN10="","",'Rekapitulace stavby'!AN10)</f>
        <v>00296643</v>
      </c>
      <c r="K14" s="36"/>
      <c r="L14" s="107"/>
      <c r="S14" s="36"/>
      <c r="T14" s="36"/>
      <c r="U14" s="36"/>
      <c r="V14" s="36"/>
      <c r="W14" s="36"/>
      <c r="X14" s="36"/>
      <c r="Y14" s="36"/>
      <c r="Z14" s="36"/>
      <c r="AA14" s="36"/>
      <c r="AB14" s="36"/>
      <c r="AC14" s="36"/>
      <c r="AD14" s="36"/>
      <c r="AE14" s="36"/>
    </row>
    <row r="15" spans="1:46" s="2" customFormat="1" ht="18" customHeight="1">
      <c r="A15" s="36"/>
      <c r="B15" s="41"/>
      <c r="C15" s="36"/>
      <c r="D15" s="36"/>
      <c r="E15" s="108" t="str">
        <f>IF('Rekapitulace stavby'!E11="","",'Rekapitulace stavby'!E11)</f>
        <v xml:space="preserve">Statutární město Frýdek-Místek </v>
      </c>
      <c r="F15" s="36"/>
      <c r="G15" s="36"/>
      <c r="H15" s="36"/>
      <c r="I15" s="106" t="s">
        <v>34</v>
      </c>
      <c r="J15" s="108" t="str">
        <f>IF('Rekapitulace stavby'!AN11="","",'Rekapitulace stavby'!AN11)</f>
        <v/>
      </c>
      <c r="K15" s="36"/>
      <c r="L15" s="107"/>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7"/>
      <c r="S16" s="36"/>
      <c r="T16" s="36"/>
      <c r="U16" s="36"/>
      <c r="V16" s="36"/>
      <c r="W16" s="36"/>
      <c r="X16" s="36"/>
      <c r="Y16" s="36"/>
      <c r="Z16" s="36"/>
      <c r="AA16" s="36"/>
      <c r="AB16" s="36"/>
      <c r="AC16" s="36"/>
      <c r="AD16" s="36"/>
      <c r="AE16" s="36"/>
    </row>
    <row r="17" spans="1:31" s="2" customFormat="1" ht="12" customHeight="1">
      <c r="A17" s="36"/>
      <c r="B17" s="41"/>
      <c r="C17" s="36"/>
      <c r="D17" s="106" t="s">
        <v>36</v>
      </c>
      <c r="E17" s="36"/>
      <c r="F17" s="36"/>
      <c r="G17" s="36"/>
      <c r="H17" s="36"/>
      <c r="I17" s="106" t="s">
        <v>31</v>
      </c>
      <c r="J17" s="31" t="str">
        <f>'Rekapitulace stavby'!AN13</f>
        <v>Vyplň údaj</v>
      </c>
      <c r="K17" s="36"/>
      <c r="L17" s="107"/>
      <c r="S17" s="36"/>
      <c r="T17" s="36"/>
      <c r="U17" s="36"/>
      <c r="V17" s="36"/>
      <c r="W17" s="36"/>
      <c r="X17" s="36"/>
      <c r="Y17" s="36"/>
      <c r="Z17" s="36"/>
      <c r="AA17" s="36"/>
      <c r="AB17" s="36"/>
      <c r="AC17" s="36"/>
      <c r="AD17" s="36"/>
      <c r="AE17" s="36"/>
    </row>
    <row r="18" spans="1:31" s="2" customFormat="1" ht="18" customHeight="1">
      <c r="A18" s="36"/>
      <c r="B18" s="41"/>
      <c r="C18" s="36"/>
      <c r="D18" s="36"/>
      <c r="E18" s="368" t="str">
        <f>'Rekapitulace stavby'!E14</f>
        <v>Vyplň údaj</v>
      </c>
      <c r="F18" s="369"/>
      <c r="G18" s="369"/>
      <c r="H18" s="369"/>
      <c r="I18" s="106" t="s">
        <v>34</v>
      </c>
      <c r="J18" s="31" t="str">
        <f>'Rekapitulace stavby'!AN14</f>
        <v>Vyplň údaj</v>
      </c>
      <c r="K18" s="36"/>
      <c r="L18" s="107"/>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7"/>
      <c r="S19" s="36"/>
      <c r="T19" s="36"/>
      <c r="U19" s="36"/>
      <c r="V19" s="36"/>
      <c r="W19" s="36"/>
      <c r="X19" s="36"/>
      <c r="Y19" s="36"/>
      <c r="Z19" s="36"/>
      <c r="AA19" s="36"/>
      <c r="AB19" s="36"/>
      <c r="AC19" s="36"/>
      <c r="AD19" s="36"/>
      <c r="AE19" s="36"/>
    </row>
    <row r="20" spans="1:31" s="2" customFormat="1" ht="12" customHeight="1">
      <c r="A20" s="36"/>
      <c r="B20" s="41"/>
      <c r="C20" s="36"/>
      <c r="D20" s="106" t="s">
        <v>38</v>
      </c>
      <c r="E20" s="36"/>
      <c r="F20" s="36"/>
      <c r="G20" s="36"/>
      <c r="H20" s="36"/>
      <c r="I20" s="106" t="s">
        <v>31</v>
      </c>
      <c r="J20" s="108" t="str">
        <f>IF('Rekapitulace stavby'!AN16="","",'Rekapitulace stavby'!AN16)</f>
        <v/>
      </c>
      <c r="K20" s="36"/>
      <c r="L20" s="107"/>
      <c r="S20" s="36"/>
      <c r="T20" s="36"/>
      <c r="U20" s="36"/>
      <c r="V20" s="36"/>
      <c r="W20" s="36"/>
      <c r="X20" s="36"/>
      <c r="Y20" s="36"/>
      <c r="Z20" s="36"/>
      <c r="AA20" s="36"/>
      <c r="AB20" s="36"/>
      <c r="AC20" s="36"/>
      <c r="AD20" s="36"/>
      <c r="AE20" s="36"/>
    </row>
    <row r="21" spans="1:31" s="2" customFormat="1" ht="18" customHeight="1">
      <c r="A21" s="36"/>
      <c r="B21" s="41"/>
      <c r="C21" s="36"/>
      <c r="D21" s="36"/>
      <c r="E21" s="108" t="str">
        <f>IF('Rekapitulace stavby'!E17="","",'Rekapitulace stavby'!E17)</f>
        <v xml:space="preserve"> </v>
      </c>
      <c r="F21" s="36"/>
      <c r="G21" s="36"/>
      <c r="H21" s="36"/>
      <c r="I21" s="106" t="s">
        <v>34</v>
      </c>
      <c r="J21" s="108" t="str">
        <f>IF('Rekapitulace stavby'!AN17="","",'Rekapitulace stavby'!AN17)</f>
        <v/>
      </c>
      <c r="K21" s="36"/>
      <c r="L21" s="107"/>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7"/>
      <c r="S22" s="36"/>
      <c r="T22" s="36"/>
      <c r="U22" s="36"/>
      <c r="V22" s="36"/>
      <c r="W22" s="36"/>
      <c r="X22" s="36"/>
      <c r="Y22" s="36"/>
      <c r="Z22" s="36"/>
      <c r="AA22" s="36"/>
      <c r="AB22" s="36"/>
      <c r="AC22" s="36"/>
      <c r="AD22" s="36"/>
      <c r="AE22" s="36"/>
    </row>
    <row r="23" spans="1:31" s="2" customFormat="1" ht="12" customHeight="1">
      <c r="A23" s="36"/>
      <c r="B23" s="41"/>
      <c r="C23" s="36"/>
      <c r="D23" s="106" t="s">
        <v>41</v>
      </c>
      <c r="E23" s="36"/>
      <c r="F23" s="36"/>
      <c r="G23" s="36"/>
      <c r="H23" s="36"/>
      <c r="I23" s="106" t="s">
        <v>31</v>
      </c>
      <c r="J23" s="108" t="str">
        <f>IF('Rekapitulace stavby'!AN19="","",'Rekapitulace stavby'!AN19)</f>
        <v>63307111</v>
      </c>
      <c r="K23" s="36"/>
      <c r="L23" s="107"/>
      <c r="S23" s="36"/>
      <c r="T23" s="36"/>
      <c r="U23" s="36"/>
      <c r="V23" s="36"/>
      <c r="W23" s="36"/>
      <c r="X23" s="36"/>
      <c r="Y23" s="36"/>
      <c r="Z23" s="36"/>
      <c r="AA23" s="36"/>
      <c r="AB23" s="36"/>
      <c r="AC23" s="36"/>
      <c r="AD23" s="36"/>
      <c r="AE23" s="36"/>
    </row>
    <row r="24" spans="1:31" s="2" customFormat="1" ht="18" customHeight="1">
      <c r="A24" s="36"/>
      <c r="B24" s="41"/>
      <c r="C24" s="36"/>
      <c r="D24" s="36"/>
      <c r="E24" s="108" t="str">
        <f>IF('Rekapitulace stavby'!E20="","",'Rekapitulace stavby'!E20)</f>
        <v xml:space="preserve">Lenka Jerakasová </v>
      </c>
      <c r="F24" s="36"/>
      <c r="G24" s="36"/>
      <c r="H24" s="36"/>
      <c r="I24" s="106" t="s">
        <v>34</v>
      </c>
      <c r="J24" s="108" t="str">
        <f>IF('Rekapitulace stavby'!AN20="","",'Rekapitulace stavby'!AN20)</f>
        <v/>
      </c>
      <c r="K24" s="36"/>
      <c r="L24" s="107"/>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7"/>
      <c r="S25" s="36"/>
      <c r="T25" s="36"/>
      <c r="U25" s="36"/>
      <c r="V25" s="36"/>
      <c r="W25" s="36"/>
      <c r="X25" s="36"/>
      <c r="Y25" s="36"/>
      <c r="Z25" s="36"/>
      <c r="AA25" s="36"/>
      <c r="AB25" s="36"/>
      <c r="AC25" s="36"/>
      <c r="AD25" s="36"/>
      <c r="AE25" s="36"/>
    </row>
    <row r="26" spans="1:31" s="2" customFormat="1" ht="12" customHeight="1">
      <c r="A26" s="36"/>
      <c r="B26" s="41"/>
      <c r="C26" s="36"/>
      <c r="D26" s="106" t="s">
        <v>44</v>
      </c>
      <c r="E26" s="36"/>
      <c r="F26" s="36"/>
      <c r="G26" s="36"/>
      <c r="H26" s="36"/>
      <c r="I26" s="36"/>
      <c r="J26" s="36"/>
      <c r="K26" s="36"/>
      <c r="L26" s="107"/>
      <c r="S26" s="36"/>
      <c r="T26" s="36"/>
      <c r="U26" s="36"/>
      <c r="V26" s="36"/>
      <c r="W26" s="36"/>
      <c r="X26" s="36"/>
      <c r="Y26" s="36"/>
      <c r="Z26" s="36"/>
      <c r="AA26" s="36"/>
      <c r="AB26" s="36"/>
      <c r="AC26" s="36"/>
      <c r="AD26" s="36"/>
      <c r="AE26" s="36"/>
    </row>
    <row r="27" spans="1:31" s="8" customFormat="1" ht="16.5" customHeight="1">
      <c r="A27" s="112"/>
      <c r="B27" s="113"/>
      <c r="C27" s="112"/>
      <c r="D27" s="112"/>
      <c r="E27" s="370" t="s">
        <v>35</v>
      </c>
      <c r="F27" s="370"/>
      <c r="G27" s="370"/>
      <c r="H27" s="370"/>
      <c r="I27" s="112"/>
      <c r="J27" s="112"/>
      <c r="K27" s="112"/>
      <c r="L27" s="114"/>
      <c r="S27" s="112"/>
      <c r="T27" s="112"/>
      <c r="U27" s="112"/>
      <c r="V27" s="112"/>
      <c r="W27" s="112"/>
      <c r="X27" s="112"/>
      <c r="Y27" s="112"/>
      <c r="Z27" s="112"/>
      <c r="AA27" s="112"/>
      <c r="AB27" s="112"/>
      <c r="AC27" s="112"/>
      <c r="AD27" s="112"/>
      <c r="AE27" s="112"/>
    </row>
    <row r="28" spans="1:31" s="2" customFormat="1" ht="6.95" customHeight="1">
      <c r="A28" s="36"/>
      <c r="B28" s="41"/>
      <c r="C28" s="36"/>
      <c r="D28" s="36"/>
      <c r="E28" s="36"/>
      <c r="F28" s="36"/>
      <c r="G28" s="36"/>
      <c r="H28" s="36"/>
      <c r="I28" s="36"/>
      <c r="J28" s="36"/>
      <c r="K28" s="36"/>
      <c r="L28" s="107"/>
      <c r="S28" s="36"/>
      <c r="T28" s="36"/>
      <c r="U28" s="36"/>
      <c r="V28" s="36"/>
      <c r="W28" s="36"/>
      <c r="X28" s="36"/>
      <c r="Y28" s="36"/>
      <c r="Z28" s="36"/>
      <c r="AA28" s="36"/>
      <c r="AB28" s="36"/>
      <c r="AC28" s="36"/>
      <c r="AD28" s="36"/>
      <c r="AE28" s="36"/>
    </row>
    <row r="29" spans="1:31" s="2" customFormat="1" ht="6.95" customHeight="1">
      <c r="A29" s="36"/>
      <c r="B29" s="41"/>
      <c r="C29" s="36"/>
      <c r="D29" s="115"/>
      <c r="E29" s="115"/>
      <c r="F29" s="115"/>
      <c r="G29" s="115"/>
      <c r="H29" s="115"/>
      <c r="I29" s="115"/>
      <c r="J29" s="115"/>
      <c r="K29" s="115"/>
      <c r="L29" s="107"/>
      <c r="S29" s="36"/>
      <c r="T29" s="36"/>
      <c r="U29" s="36"/>
      <c r="V29" s="36"/>
      <c r="W29" s="36"/>
      <c r="X29" s="36"/>
      <c r="Y29" s="36"/>
      <c r="Z29" s="36"/>
      <c r="AA29" s="36"/>
      <c r="AB29" s="36"/>
      <c r="AC29" s="36"/>
      <c r="AD29" s="36"/>
      <c r="AE29" s="36"/>
    </row>
    <row r="30" spans="1:31" s="2" customFormat="1" ht="25.35" customHeight="1">
      <c r="A30" s="36"/>
      <c r="B30" s="41"/>
      <c r="C30" s="36"/>
      <c r="D30" s="116" t="s">
        <v>46</v>
      </c>
      <c r="E30" s="36"/>
      <c r="F30" s="36"/>
      <c r="G30" s="36"/>
      <c r="H30" s="36"/>
      <c r="I30" s="36"/>
      <c r="J30" s="117">
        <f>ROUND(J82, 2)</f>
        <v>0</v>
      </c>
      <c r="K30" s="36"/>
      <c r="L30" s="107"/>
      <c r="S30" s="36"/>
      <c r="T30" s="36"/>
      <c r="U30" s="36"/>
      <c r="V30" s="36"/>
      <c r="W30" s="36"/>
      <c r="X30" s="36"/>
      <c r="Y30" s="36"/>
      <c r="Z30" s="36"/>
      <c r="AA30" s="36"/>
      <c r="AB30" s="36"/>
      <c r="AC30" s="36"/>
      <c r="AD30" s="36"/>
      <c r="AE30" s="36"/>
    </row>
    <row r="31" spans="1:31" s="2" customFormat="1" ht="6.95" customHeight="1">
      <c r="A31" s="36"/>
      <c r="B31" s="41"/>
      <c r="C31" s="36"/>
      <c r="D31" s="115"/>
      <c r="E31" s="115"/>
      <c r="F31" s="115"/>
      <c r="G31" s="115"/>
      <c r="H31" s="115"/>
      <c r="I31" s="115"/>
      <c r="J31" s="115"/>
      <c r="K31" s="115"/>
      <c r="L31" s="107"/>
      <c r="S31" s="36"/>
      <c r="T31" s="36"/>
      <c r="U31" s="36"/>
      <c r="V31" s="36"/>
      <c r="W31" s="36"/>
      <c r="X31" s="36"/>
      <c r="Y31" s="36"/>
      <c r="Z31" s="36"/>
      <c r="AA31" s="36"/>
      <c r="AB31" s="36"/>
      <c r="AC31" s="36"/>
      <c r="AD31" s="36"/>
      <c r="AE31" s="36"/>
    </row>
    <row r="32" spans="1:31" s="2" customFormat="1" ht="14.45" customHeight="1">
      <c r="A32" s="36"/>
      <c r="B32" s="41"/>
      <c r="C32" s="36"/>
      <c r="D32" s="36"/>
      <c r="E32" s="36"/>
      <c r="F32" s="118" t="s">
        <v>48</v>
      </c>
      <c r="G32" s="36"/>
      <c r="H32" s="36"/>
      <c r="I32" s="118" t="s">
        <v>47</v>
      </c>
      <c r="J32" s="118" t="s">
        <v>49</v>
      </c>
      <c r="K32" s="36"/>
      <c r="L32" s="107"/>
      <c r="S32" s="36"/>
      <c r="T32" s="36"/>
      <c r="U32" s="36"/>
      <c r="V32" s="36"/>
      <c r="W32" s="36"/>
      <c r="X32" s="36"/>
      <c r="Y32" s="36"/>
      <c r="Z32" s="36"/>
      <c r="AA32" s="36"/>
      <c r="AB32" s="36"/>
      <c r="AC32" s="36"/>
      <c r="AD32" s="36"/>
      <c r="AE32" s="36"/>
    </row>
    <row r="33" spans="1:31" s="2" customFormat="1" ht="14.45" customHeight="1">
      <c r="A33" s="36"/>
      <c r="B33" s="41"/>
      <c r="C33" s="36"/>
      <c r="D33" s="119" t="s">
        <v>50</v>
      </c>
      <c r="E33" s="106" t="s">
        <v>51</v>
      </c>
      <c r="F33" s="120">
        <f>ROUND((SUM(BE82:BE123)),  2)</f>
        <v>0</v>
      </c>
      <c r="G33" s="36"/>
      <c r="H33" s="36"/>
      <c r="I33" s="121">
        <v>0.21</v>
      </c>
      <c r="J33" s="120">
        <f>ROUND(((SUM(BE82:BE123))*I33),  2)</f>
        <v>0</v>
      </c>
      <c r="K33" s="36"/>
      <c r="L33" s="107"/>
      <c r="S33" s="36"/>
      <c r="T33" s="36"/>
      <c r="U33" s="36"/>
      <c r="V33" s="36"/>
      <c r="W33" s="36"/>
      <c r="X33" s="36"/>
      <c r="Y33" s="36"/>
      <c r="Z33" s="36"/>
      <c r="AA33" s="36"/>
      <c r="AB33" s="36"/>
      <c r="AC33" s="36"/>
      <c r="AD33" s="36"/>
      <c r="AE33" s="36"/>
    </row>
    <row r="34" spans="1:31" s="2" customFormat="1" ht="14.45" customHeight="1">
      <c r="A34" s="36"/>
      <c r="B34" s="41"/>
      <c r="C34" s="36"/>
      <c r="D34" s="36"/>
      <c r="E34" s="106" t="s">
        <v>52</v>
      </c>
      <c r="F34" s="120">
        <f>ROUND((SUM(BF82:BF123)),  2)</f>
        <v>0</v>
      </c>
      <c r="G34" s="36"/>
      <c r="H34" s="36"/>
      <c r="I34" s="121">
        <v>0.15</v>
      </c>
      <c r="J34" s="120">
        <f>ROUND(((SUM(BF82:BF123))*I34),  2)</f>
        <v>0</v>
      </c>
      <c r="K34" s="36"/>
      <c r="L34" s="107"/>
      <c r="S34" s="36"/>
      <c r="T34" s="36"/>
      <c r="U34" s="36"/>
      <c r="V34" s="36"/>
      <c r="W34" s="36"/>
      <c r="X34" s="36"/>
      <c r="Y34" s="36"/>
      <c r="Z34" s="36"/>
      <c r="AA34" s="36"/>
      <c r="AB34" s="36"/>
      <c r="AC34" s="36"/>
      <c r="AD34" s="36"/>
      <c r="AE34" s="36"/>
    </row>
    <row r="35" spans="1:31" s="2" customFormat="1" ht="14.45" hidden="1" customHeight="1">
      <c r="A35" s="36"/>
      <c r="B35" s="41"/>
      <c r="C35" s="36"/>
      <c r="D35" s="36"/>
      <c r="E35" s="106" t="s">
        <v>53</v>
      </c>
      <c r="F35" s="120">
        <f>ROUND((SUM(BG82:BG123)),  2)</f>
        <v>0</v>
      </c>
      <c r="G35" s="36"/>
      <c r="H35" s="36"/>
      <c r="I35" s="121">
        <v>0.21</v>
      </c>
      <c r="J35" s="120">
        <f>0</f>
        <v>0</v>
      </c>
      <c r="K35" s="36"/>
      <c r="L35" s="107"/>
      <c r="S35" s="36"/>
      <c r="T35" s="36"/>
      <c r="U35" s="36"/>
      <c r="V35" s="36"/>
      <c r="W35" s="36"/>
      <c r="X35" s="36"/>
      <c r="Y35" s="36"/>
      <c r="Z35" s="36"/>
      <c r="AA35" s="36"/>
      <c r="AB35" s="36"/>
      <c r="AC35" s="36"/>
      <c r="AD35" s="36"/>
      <c r="AE35" s="36"/>
    </row>
    <row r="36" spans="1:31" s="2" customFormat="1" ht="14.45" hidden="1" customHeight="1">
      <c r="A36" s="36"/>
      <c r="B36" s="41"/>
      <c r="C36" s="36"/>
      <c r="D36" s="36"/>
      <c r="E36" s="106" t="s">
        <v>54</v>
      </c>
      <c r="F36" s="120">
        <f>ROUND((SUM(BH82:BH123)),  2)</f>
        <v>0</v>
      </c>
      <c r="G36" s="36"/>
      <c r="H36" s="36"/>
      <c r="I36" s="121">
        <v>0.15</v>
      </c>
      <c r="J36" s="120">
        <f>0</f>
        <v>0</v>
      </c>
      <c r="K36" s="36"/>
      <c r="L36" s="107"/>
      <c r="S36" s="36"/>
      <c r="T36" s="36"/>
      <c r="U36" s="36"/>
      <c r="V36" s="36"/>
      <c r="W36" s="36"/>
      <c r="X36" s="36"/>
      <c r="Y36" s="36"/>
      <c r="Z36" s="36"/>
      <c r="AA36" s="36"/>
      <c r="AB36" s="36"/>
      <c r="AC36" s="36"/>
      <c r="AD36" s="36"/>
      <c r="AE36" s="36"/>
    </row>
    <row r="37" spans="1:31" s="2" customFormat="1" ht="14.45" hidden="1" customHeight="1">
      <c r="A37" s="36"/>
      <c r="B37" s="41"/>
      <c r="C37" s="36"/>
      <c r="D37" s="36"/>
      <c r="E37" s="106" t="s">
        <v>55</v>
      </c>
      <c r="F37" s="120">
        <f>ROUND((SUM(BI82:BI123)),  2)</f>
        <v>0</v>
      </c>
      <c r="G37" s="36"/>
      <c r="H37" s="36"/>
      <c r="I37" s="121">
        <v>0</v>
      </c>
      <c r="J37" s="120">
        <f>0</f>
        <v>0</v>
      </c>
      <c r="K37" s="36"/>
      <c r="L37" s="107"/>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7"/>
      <c r="S38" s="36"/>
      <c r="T38" s="36"/>
      <c r="U38" s="36"/>
      <c r="V38" s="36"/>
      <c r="W38" s="36"/>
      <c r="X38" s="36"/>
      <c r="Y38" s="36"/>
      <c r="Z38" s="36"/>
      <c r="AA38" s="36"/>
      <c r="AB38" s="36"/>
      <c r="AC38" s="36"/>
      <c r="AD38" s="36"/>
      <c r="AE38" s="36"/>
    </row>
    <row r="39" spans="1:31" s="2" customFormat="1" ht="25.35" customHeight="1">
      <c r="A39" s="36"/>
      <c r="B39" s="41"/>
      <c r="C39" s="122"/>
      <c r="D39" s="123" t="s">
        <v>56</v>
      </c>
      <c r="E39" s="124"/>
      <c r="F39" s="124"/>
      <c r="G39" s="125" t="s">
        <v>57</v>
      </c>
      <c r="H39" s="126" t="s">
        <v>58</v>
      </c>
      <c r="I39" s="124"/>
      <c r="J39" s="127">
        <f>SUM(J30:J37)</f>
        <v>0</v>
      </c>
      <c r="K39" s="128"/>
      <c r="L39" s="107"/>
      <c r="S39" s="36"/>
      <c r="T39" s="36"/>
      <c r="U39" s="36"/>
      <c r="V39" s="36"/>
      <c r="W39" s="36"/>
      <c r="X39" s="36"/>
      <c r="Y39" s="36"/>
      <c r="Z39" s="36"/>
      <c r="AA39" s="36"/>
      <c r="AB39" s="36"/>
      <c r="AC39" s="36"/>
      <c r="AD39" s="36"/>
      <c r="AE39" s="36"/>
    </row>
    <row r="40" spans="1:31" s="2" customFormat="1" ht="14.45" customHeight="1">
      <c r="A40" s="36"/>
      <c r="B40" s="129"/>
      <c r="C40" s="130"/>
      <c r="D40" s="130"/>
      <c r="E40" s="130"/>
      <c r="F40" s="130"/>
      <c r="G40" s="130"/>
      <c r="H40" s="130"/>
      <c r="I40" s="130"/>
      <c r="J40" s="130"/>
      <c r="K40" s="130"/>
      <c r="L40" s="107"/>
      <c r="S40" s="36"/>
      <c r="T40" s="36"/>
      <c r="U40" s="36"/>
      <c r="V40" s="36"/>
      <c r="W40" s="36"/>
      <c r="X40" s="36"/>
      <c r="Y40" s="36"/>
      <c r="Z40" s="36"/>
      <c r="AA40" s="36"/>
      <c r="AB40" s="36"/>
      <c r="AC40" s="36"/>
      <c r="AD40" s="36"/>
      <c r="AE40" s="36"/>
    </row>
    <row r="44" spans="1:31" s="2" customFormat="1" ht="6.95" customHeight="1">
      <c r="A44" s="36"/>
      <c r="B44" s="131"/>
      <c r="C44" s="132"/>
      <c r="D44" s="132"/>
      <c r="E44" s="132"/>
      <c r="F44" s="132"/>
      <c r="G44" s="132"/>
      <c r="H44" s="132"/>
      <c r="I44" s="132"/>
      <c r="J44" s="132"/>
      <c r="K44" s="132"/>
      <c r="L44" s="107"/>
      <c r="S44" s="36"/>
      <c r="T44" s="36"/>
      <c r="U44" s="36"/>
      <c r="V44" s="36"/>
      <c r="W44" s="36"/>
      <c r="X44" s="36"/>
      <c r="Y44" s="36"/>
      <c r="Z44" s="36"/>
      <c r="AA44" s="36"/>
      <c r="AB44" s="36"/>
      <c r="AC44" s="36"/>
      <c r="AD44" s="36"/>
      <c r="AE44" s="36"/>
    </row>
    <row r="45" spans="1:31" s="2" customFormat="1" ht="24.95" customHeight="1">
      <c r="A45" s="36"/>
      <c r="B45" s="37"/>
      <c r="C45" s="24" t="s">
        <v>118</v>
      </c>
      <c r="D45" s="38"/>
      <c r="E45" s="38"/>
      <c r="F45" s="38"/>
      <c r="G45" s="38"/>
      <c r="H45" s="38"/>
      <c r="I45" s="38"/>
      <c r="J45" s="38"/>
      <c r="K45" s="38"/>
      <c r="L45" s="107"/>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7"/>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7"/>
      <c r="S47" s="36"/>
      <c r="T47" s="36"/>
      <c r="U47" s="36"/>
      <c r="V47" s="36"/>
      <c r="W47" s="36"/>
      <c r="X47" s="36"/>
      <c r="Y47" s="36"/>
      <c r="Z47" s="36"/>
      <c r="AA47" s="36"/>
      <c r="AB47" s="36"/>
      <c r="AC47" s="36"/>
      <c r="AD47" s="36"/>
      <c r="AE47" s="36"/>
    </row>
    <row r="48" spans="1:31" s="2" customFormat="1" ht="16.5" customHeight="1">
      <c r="A48" s="36"/>
      <c r="B48" s="37"/>
      <c r="C48" s="38"/>
      <c r="D48" s="38"/>
      <c r="E48" s="374" t="str">
        <f>E7</f>
        <v>Úprava objektu Radniční č.p.13 na kancelářské prostory,Frýdek-Místek</v>
      </c>
      <c r="F48" s="375"/>
      <c r="G48" s="375"/>
      <c r="H48" s="375"/>
      <c r="I48" s="38"/>
      <c r="J48" s="38"/>
      <c r="K48" s="38"/>
      <c r="L48" s="107"/>
      <c r="S48" s="36"/>
      <c r="T48" s="36"/>
      <c r="U48" s="36"/>
      <c r="V48" s="36"/>
      <c r="W48" s="36"/>
      <c r="X48" s="36"/>
      <c r="Y48" s="36"/>
      <c r="Z48" s="36"/>
      <c r="AA48" s="36"/>
      <c r="AB48" s="36"/>
      <c r="AC48" s="36"/>
      <c r="AD48" s="36"/>
      <c r="AE48" s="36"/>
    </row>
    <row r="49" spans="1:47" s="2" customFormat="1" ht="12" customHeight="1">
      <c r="A49" s="36"/>
      <c r="B49" s="37"/>
      <c r="C49" s="30" t="s">
        <v>205</v>
      </c>
      <c r="D49" s="38"/>
      <c r="E49" s="38"/>
      <c r="F49" s="38"/>
      <c r="G49" s="38"/>
      <c r="H49" s="38"/>
      <c r="I49" s="38"/>
      <c r="J49" s="38"/>
      <c r="K49" s="38"/>
      <c r="L49" s="107"/>
      <c r="S49" s="36"/>
      <c r="T49" s="36"/>
      <c r="U49" s="36"/>
      <c r="V49" s="36"/>
      <c r="W49" s="36"/>
      <c r="X49" s="36"/>
      <c r="Y49" s="36"/>
      <c r="Z49" s="36"/>
      <c r="AA49" s="36"/>
      <c r="AB49" s="36"/>
      <c r="AC49" s="36"/>
      <c r="AD49" s="36"/>
      <c r="AE49" s="36"/>
    </row>
    <row r="50" spans="1:47" s="2" customFormat="1" ht="16.5" customHeight="1">
      <c r="A50" s="36"/>
      <c r="B50" s="37"/>
      <c r="C50" s="38"/>
      <c r="D50" s="38"/>
      <c r="E50" s="330" t="str">
        <f>E9</f>
        <v xml:space="preserve">200101/D.1.4.3 - Vzduchotechnika </v>
      </c>
      <c r="F50" s="371"/>
      <c r="G50" s="371"/>
      <c r="H50" s="371"/>
      <c r="I50" s="38"/>
      <c r="J50" s="38"/>
      <c r="K50" s="38"/>
      <c r="L50" s="107"/>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7"/>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 xml:space="preserve"> </v>
      </c>
      <c r="G52" s="38"/>
      <c r="H52" s="38"/>
      <c r="I52" s="30" t="s">
        <v>24</v>
      </c>
      <c r="J52" s="61" t="str">
        <f>IF(J12="","",J12)</f>
        <v>17. 7. 2020</v>
      </c>
      <c r="K52" s="38"/>
      <c r="L52" s="107"/>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7"/>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 xml:space="preserve">Statutární město Frýdek-Místek </v>
      </c>
      <c r="G54" s="38"/>
      <c r="H54" s="38"/>
      <c r="I54" s="30" t="s">
        <v>38</v>
      </c>
      <c r="J54" s="34" t="str">
        <f>E21</f>
        <v xml:space="preserve"> </v>
      </c>
      <c r="K54" s="38"/>
      <c r="L54" s="107"/>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41</v>
      </c>
      <c r="J55" s="34" t="str">
        <f>E24</f>
        <v xml:space="preserve">Lenka Jerakasová </v>
      </c>
      <c r="K55" s="38"/>
      <c r="L55" s="107"/>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7"/>
      <c r="S56" s="36"/>
      <c r="T56" s="36"/>
      <c r="U56" s="36"/>
      <c r="V56" s="36"/>
      <c r="W56" s="36"/>
      <c r="X56" s="36"/>
      <c r="Y56" s="36"/>
      <c r="Z56" s="36"/>
      <c r="AA56" s="36"/>
      <c r="AB56" s="36"/>
      <c r="AC56" s="36"/>
      <c r="AD56" s="36"/>
      <c r="AE56" s="36"/>
    </row>
    <row r="57" spans="1:47" s="2" customFormat="1" ht="29.25" customHeight="1">
      <c r="A57" s="36"/>
      <c r="B57" s="37"/>
      <c r="C57" s="133" t="s">
        <v>119</v>
      </c>
      <c r="D57" s="134"/>
      <c r="E57" s="134"/>
      <c r="F57" s="134"/>
      <c r="G57" s="134"/>
      <c r="H57" s="134"/>
      <c r="I57" s="134"/>
      <c r="J57" s="135" t="s">
        <v>120</v>
      </c>
      <c r="K57" s="134"/>
      <c r="L57" s="107"/>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7"/>
      <c r="S58" s="36"/>
      <c r="T58" s="36"/>
      <c r="U58" s="36"/>
      <c r="V58" s="36"/>
      <c r="W58" s="36"/>
      <c r="X58" s="36"/>
      <c r="Y58" s="36"/>
      <c r="Z58" s="36"/>
      <c r="AA58" s="36"/>
      <c r="AB58" s="36"/>
      <c r="AC58" s="36"/>
      <c r="AD58" s="36"/>
      <c r="AE58" s="36"/>
    </row>
    <row r="59" spans="1:47" s="2" customFormat="1" ht="22.9" customHeight="1">
      <c r="A59" s="36"/>
      <c r="B59" s="37"/>
      <c r="C59" s="136" t="s">
        <v>78</v>
      </c>
      <c r="D59" s="38"/>
      <c r="E59" s="38"/>
      <c r="F59" s="38"/>
      <c r="G59" s="38"/>
      <c r="H59" s="38"/>
      <c r="I59" s="38"/>
      <c r="J59" s="79">
        <f>J82</f>
        <v>0</v>
      </c>
      <c r="K59" s="38"/>
      <c r="L59" s="107"/>
      <c r="S59" s="36"/>
      <c r="T59" s="36"/>
      <c r="U59" s="36"/>
      <c r="V59" s="36"/>
      <c r="W59" s="36"/>
      <c r="X59" s="36"/>
      <c r="Y59" s="36"/>
      <c r="Z59" s="36"/>
      <c r="AA59" s="36"/>
      <c r="AB59" s="36"/>
      <c r="AC59" s="36"/>
      <c r="AD59" s="36"/>
      <c r="AE59" s="36"/>
      <c r="AU59" s="18" t="s">
        <v>121</v>
      </c>
    </row>
    <row r="60" spans="1:47" s="9" customFormat="1" ht="24.95" customHeight="1">
      <c r="B60" s="137"/>
      <c r="C60" s="138"/>
      <c r="D60" s="139" t="s">
        <v>214</v>
      </c>
      <c r="E60" s="140"/>
      <c r="F60" s="140"/>
      <c r="G60" s="140"/>
      <c r="H60" s="140"/>
      <c r="I60" s="140"/>
      <c r="J60" s="141">
        <f>J83</f>
        <v>0</v>
      </c>
      <c r="K60" s="138"/>
      <c r="L60" s="142"/>
    </row>
    <row r="61" spans="1:47" s="10" customFormat="1" ht="19.899999999999999" customHeight="1">
      <c r="B61" s="143"/>
      <c r="C61" s="144"/>
      <c r="D61" s="145" t="s">
        <v>1971</v>
      </c>
      <c r="E61" s="146"/>
      <c r="F61" s="146"/>
      <c r="G61" s="146"/>
      <c r="H61" s="146"/>
      <c r="I61" s="146"/>
      <c r="J61" s="147">
        <f>J84</f>
        <v>0</v>
      </c>
      <c r="K61" s="144"/>
      <c r="L61" s="148"/>
    </row>
    <row r="62" spans="1:47" s="9" customFormat="1" ht="24.95" customHeight="1">
      <c r="B62" s="137"/>
      <c r="C62" s="138"/>
      <c r="D62" s="139" t="s">
        <v>222</v>
      </c>
      <c r="E62" s="140"/>
      <c r="F62" s="140"/>
      <c r="G62" s="140"/>
      <c r="H62" s="140"/>
      <c r="I62" s="140"/>
      <c r="J62" s="141">
        <f>J122</f>
        <v>0</v>
      </c>
      <c r="K62" s="138"/>
      <c r="L62" s="142"/>
    </row>
    <row r="63" spans="1:47" s="2" customFormat="1" ht="21.75" customHeight="1">
      <c r="A63" s="36"/>
      <c r="B63" s="37"/>
      <c r="C63" s="38"/>
      <c r="D63" s="38"/>
      <c r="E63" s="38"/>
      <c r="F63" s="38"/>
      <c r="G63" s="38"/>
      <c r="H63" s="38"/>
      <c r="I63" s="38"/>
      <c r="J63" s="38"/>
      <c r="K63" s="38"/>
      <c r="L63" s="107"/>
      <c r="S63" s="36"/>
      <c r="T63" s="36"/>
      <c r="U63" s="36"/>
      <c r="V63" s="36"/>
      <c r="W63" s="36"/>
      <c r="X63" s="36"/>
      <c r="Y63" s="36"/>
      <c r="Z63" s="36"/>
      <c r="AA63" s="36"/>
      <c r="AB63" s="36"/>
      <c r="AC63" s="36"/>
      <c r="AD63" s="36"/>
      <c r="AE63" s="36"/>
    </row>
    <row r="64" spans="1:47" s="2" customFormat="1" ht="6.95" customHeight="1">
      <c r="A64" s="36"/>
      <c r="B64" s="49"/>
      <c r="C64" s="50"/>
      <c r="D64" s="50"/>
      <c r="E64" s="50"/>
      <c r="F64" s="50"/>
      <c r="G64" s="50"/>
      <c r="H64" s="50"/>
      <c r="I64" s="50"/>
      <c r="J64" s="50"/>
      <c r="K64" s="50"/>
      <c r="L64" s="107"/>
      <c r="S64" s="36"/>
      <c r="T64" s="36"/>
      <c r="U64" s="36"/>
      <c r="V64" s="36"/>
      <c r="W64" s="36"/>
      <c r="X64" s="36"/>
      <c r="Y64" s="36"/>
      <c r="Z64" s="36"/>
      <c r="AA64" s="36"/>
      <c r="AB64" s="36"/>
      <c r="AC64" s="36"/>
      <c r="AD64" s="36"/>
      <c r="AE64" s="36"/>
    </row>
    <row r="68" spans="1:31" s="2" customFormat="1" ht="6.95" customHeight="1">
      <c r="A68" s="36"/>
      <c r="B68" s="51"/>
      <c r="C68" s="52"/>
      <c r="D68" s="52"/>
      <c r="E68" s="52"/>
      <c r="F68" s="52"/>
      <c r="G68" s="52"/>
      <c r="H68" s="52"/>
      <c r="I68" s="52"/>
      <c r="J68" s="52"/>
      <c r="K68" s="52"/>
      <c r="L68" s="107"/>
      <c r="S68" s="36"/>
      <c r="T68" s="36"/>
      <c r="U68" s="36"/>
      <c r="V68" s="36"/>
      <c r="W68" s="36"/>
      <c r="X68" s="36"/>
      <c r="Y68" s="36"/>
      <c r="Z68" s="36"/>
      <c r="AA68" s="36"/>
      <c r="AB68" s="36"/>
      <c r="AC68" s="36"/>
      <c r="AD68" s="36"/>
      <c r="AE68" s="36"/>
    </row>
    <row r="69" spans="1:31" s="2" customFormat="1" ht="24.95" customHeight="1">
      <c r="A69" s="36"/>
      <c r="B69" s="37"/>
      <c r="C69" s="24" t="s">
        <v>126</v>
      </c>
      <c r="D69" s="38"/>
      <c r="E69" s="38"/>
      <c r="F69" s="38"/>
      <c r="G69" s="38"/>
      <c r="H69" s="38"/>
      <c r="I69" s="38"/>
      <c r="J69" s="38"/>
      <c r="K69" s="38"/>
      <c r="L69" s="107"/>
      <c r="S69" s="36"/>
      <c r="T69" s="36"/>
      <c r="U69" s="36"/>
      <c r="V69" s="36"/>
      <c r="W69" s="36"/>
      <c r="X69" s="36"/>
      <c r="Y69" s="36"/>
      <c r="Z69" s="36"/>
      <c r="AA69" s="36"/>
      <c r="AB69" s="36"/>
      <c r="AC69" s="36"/>
      <c r="AD69" s="36"/>
      <c r="AE69" s="36"/>
    </row>
    <row r="70" spans="1:31" s="2" customFormat="1" ht="6.95" customHeight="1">
      <c r="A70" s="36"/>
      <c r="B70" s="37"/>
      <c r="C70" s="38"/>
      <c r="D70" s="38"/>
      <c r="E70" s="38"/>
      <c r="F70" s="38"/>
      <c r="G70" s="38"/>
      <c r="H70" s="38"/>
      <c r="I70" s="38"/>
      <c r="J70" s="38"/>
      <c r="K70" s="38"/>
      <c r="L70" s="107"/>
      <c r="S70" s="36"/>
      <c r="T70" s="36"/>
      <c r="U70" s="36"/>
      <c r="V70" s="36"/>
      <c r="W70" s="36"/>
      <c r="X70" s="36"/>
      <c r="Y70" s="36"/>
      <c r="Z70" s="36"/>
      <c r="AA70" s="36"/>
      <c r="AB70" s="36"/>
      <c r="AC70" s="36"/>
      <c r="AD70" s="36"/>
      <c r="AE70" s="36"/>
    </row>
    <row r="71" spans="1:31" s="2" customFormat="1" ht="12" customHeight="1">
      <c r="A71" s="36"/>
      <c r="B71" s="37"/>
      <c r="C71" s="30" t="s">
        <v>16</v>
      </c>
      <c r="D71" s="38"/>
      <c r="E71" s="38"/>
      <c r="F71" s="38"/>
      <c r="G71" s="38"/>
      <c r="H71" s="38"/>
      <c r="I71" s="38"/>
      <c r="J71" s="38"/>
      <c r="K71" s="38"/>
      <c r="L71" s="107"/>
      <c r="S71" s="36"/>
      <c r="T71" s="36"/>
      <c r="U71" s="36"/>
      <c r="V71" s="36"/>
      <c r="W71" s="36"/>
      <c r="X71" s="36"/>
      <c r="Y71" s="36"/>
      <c r="Z71" s="36"/>
      <c r="AA71" s="36"/>
      <c r="AB71" s="36"/>
      <c r="AC71" s="36"/>
      <c r="AD71" s="36"/>
      <c r="AE71" s="36"/>
    </row>
    <row r="72" spans="1:31" s="2" customFormat="1" ht="16.5" customHeight="1">
      <c r="A72" s="36"/>
      <c r="B72" s="37"/>
      <c r="C72" s="38"/>
      <c r="D72" s="38"/>
      <c r="E72" s="374" t="str">
        <f>E7</f>
        <v>Úprava objektu Radniční č.p.13 na kancelářské prostory,Frýdek-Místek</v>
      </c>
      <c r="F72" s="375"/>
      <c r="G72" s="375"/>
      <c r="H72" s="375"/>
      <c r="I72" s="38"/>
      <c r="J72" s="38"/>
      <c r="K72" s="38"/>
      <c r="L72" s="107"/>
      <c r="S72" s="36"/>
      <c r="T72" s="36"/>
      <c r="U72" s="36"/>
      <c r="V72" s="36"/>
      <c r="W72" s="36"/>
      <c r="X72" s="36"/>
      <c r="Y72" s="36"/>
      <c r="Z72" s="36"/>
      <c r="AA72" s="36"/>
      <c r="AB72" s="36"/>
      <c r="AC72" s="36"/>
      <c r="AD72" s="36"/>
      <c r="AE72" s="36"/>
    </row>
    <row r="73" spans="1:31" s="2" customFormat="1" ht="12" customHeight="1">
      <c r="A73" s="36"/>
      <c r="B73" s="37"/>
      <c r="C73" s="30" t="s">
        <v>205</v>
      </c>
      <c r="D73" s="38"/>
      <c r="E73" s="38"/>
      <c r="F73" s="38"/>
      <c r="G73" s="38"/>
      <c r="H73" s="38"/>
      <c r="I73" s="38"/>
      <c r="J73" s="38"/>
      <c r="K73" s="38"/>
      <c r="L73" s="107"/>
      <c r="S73" s="36"/>
      <c r="T73" s="36"/>
      <c r="U73" s="36"/>
      <c r="V73" s="36"/>
      <c r="W73" s="36"/>
      <c r="X73" s="36"/>
      <c r="Y73" s="36"/>
      <c r="Z73" s="36"/>
      <c r="AA73" s="36"/>
      <c r="AB73" s="36"/>
      <c r="AC73" s="36"/>
      <c r="AD73" s="36"/>
      <c r="AE73" s="36"/>
    </row>
    <row r="74" spans="1:31" s="2" customFormat="1" ht="16.5" customHeight="1">
      <c r="A74" s="36"/>
      <c r="B74" s="37"/>
      <c r="C74" s="38"/>
      <c r="D74" s="38"/>
      <c r="E74" s="330" t="str">
        <f>E9</f>
        <v xml:space="preserve">200101/D.1.4.3 - Vzduchotechnika </v>
      </c>
      <c r="F74" s="371"/>
      <c r="G74" s="371"/>
      <c r="H74" s="371"/>
      <c r="I74" s="38"/>
      <c r="J74" s="38"/>
      <c r="K74" s="38"/>
      <c r="L74" s="107"/>
      <c r="S74" s="36"/>
      <c r="T74" s="36"/>
      <c r="U74" s="36"/>
      <c r="V74" s="36"/>
      <c r="W74" s="36"/>
      <c r="X74" s="36"/>
      <c r="Y74" s="36"/>
      <c r="Z74" s="36"/>
      <c r="AA74" s="36"/>
      <c r="AB74" s="36"/>
      <c r="AC74" s="36"/>
      <c r="AD74" s="36"/>
      <c r="AE74" s="36"/>
    </row>
    <row r="75" spans="1:31" s="2" customFormat="1" ht="6.95" customHeight="1">
      <c r="A75" s="36"/>
      <c r="B75" s="37"/>
      <c r="C75" s="38"/>
      <c r="D75" s="38"/>
      <c r="E75" s="38"/>
      <c r="F75" s="38"/>
      <c r="G75" s="38"/>
      <c r="H75" s="38"/>
      <c r="I75" s="38"/>
      <c r="J75" s="38"/>
      <c r="K75" s="38"/>
      <c r="L75" s="107"/>
      <c r="S75" s="36"/>
      <c r="T75" s="36"/>
      <c r="U75" s="36"/>
      <c r="V75" s="36"/>
      <c r="W75" s="36"/>
      <c r="X75" s="36"/>
      <c r="Y75" s="36"/>
      <c r="Z75" s="36"/>
      <c r="AA75" s="36"/>
      <c r="AB75" s="36"/>
      <c r="AC75" s="36"/>
      <c r="AD75" s="36"/>
      <c r="AE75" s="36"/>
    </row>
    <row r="76" spans="1:31" s="2" customFormat="1" ht="12" customHeight="1">
      <c r="A76" s="36"/>
      <c r="B76" s="37"/>
      <c r="C76" s="30" t="s">
        <v>22</v>
      </c>
      <c r="D76" s="38"/>
      <c r="E76" s="38"/>
      <c r="F76" s="28" t="str">
        <f>F12</f>
        <v xml:space="preserve"> </v>
      </c>
      <c r="G76" s="38"/>
      <c r="H76" s="38"/>
      <c r="I76" s="30" t="s">
        <v>24</v>
      </c>
      <c r="J76" s="61" t="str">
        <f>IF(J12="","",J12)</f>
        <v>17. 7. 2020</v>
      </c>
      <c r="K76" s="38"/>
      <c r="L76" s="107"/>
      <c r="S76" s="36"/>
      <c r="T76" s="36"/>
      <c r="U76" s="36"/>
      <c r="V76" s="36"/>
      <c r="W76" s="36"/>
      <c r="X76" s="36"/>
      <c r="Y76" s="36"/>
      <c r="Z76" s="36"/>
      <c r="AA76" s="36"/>
      <c r="AB76" s="36"/>
      <c r="AC76" s="36"/>
      <c r="AD76" s="36"/>
      <c r="AE76" s="36"/>
    </row>
    <row r="77" spans="1:31" s="2" customFormat="1" ht="6.95" customHeight="1">
      <c r="A77" s="36"/>
      <c r="B77" s="37"/>
      <c r="C77" s="38"/>
      <c r="D77" s="38"/>
      <c r="E77" s="38"/>
      <c r="F77" s="38"/>
      <c r="G77" s="38"/>
      <c r="H77" s="38"/>
      <c r="I77" s="38"/>
      <c r="J77" s="38"/>
      <c r="K77" s="38"/>
      <c r="L77" s="107"/>
      <c r="S77" s="36"/>
      <c r="T77" s="36"/>
      <c r="U77" s="36"/>
      <c r="V77" s="36"/>
      <c r="W77" s="36"/>
      <c r="X77" s="36"/>
      <c r="Y77" s="36"/>
      <c r="Z77" s="36"/>
      <c r="AA77" s="36"/>
      <c r="AB77" s="36"/>
      <c r="AC77" s="36"/>
      <c r="AD77" s="36"/>
      <c r="AE77" s="36"/>
    </row>
    <row r="78" spans="1:31" s="2" customFormat="1" ht="15.2" customHeight="1">
      <c r="A78" s="36"/>
      <c r="B78" s="37"/>
      <c r="C78" s="30" t="s">
        <v>30</v>
      </c>
      <c r="D78" s="38"/>
      <c r="E78" s="38"/>
      <c r="F78" s="28" t="str">
        <f>E15</f>
        <v xml:space="preserve">Statutární město Frýdek-Místek </v>
      </c>
      <c r="G78" s="38"/>
      <c r="H78" s="38"/>
      <c r="I78" s="30" t="s">
        <v>38</v>
      </c>
      <c r="J78" s="34" t="str">
        <f>E21</f>
        <v xml:space="preserve"> </v>
      </c>
      <c r="K78" s="38"/>
      <c r="L78" s="107"/>
      <c r="S78" s="36"/>
      <c r="T78" s="36"/>
      <c r="U78" s="36"/>
      <c r="V78" s="36"/>
      <c r="W78" s="36"/>
      <c r="X78" s="36"/>
      <c r="Y78" s="36"/>
      <c r="Z78" s="36"/>
      <c r="AA78" s="36"/>
      <c r="AB78" s="36"/>
      <c r="AC78" s="36"/>
      <c r="AD78" s="36"/>
      <c r="AE78" s="36"/>
    </row>
    <row r="79" spans="1:31" s="2" customFormat="1" ht="15.2" customHeight="1">
      <c r="A79" s="36"/>
      <c r="B79" s="37"/>
      <c r="C79" s="30" t="s">
        <v>36</v>
      </c>
      <c r="D79" s="38"/>
      <c r="E79" s="38"/>
      <c r="F79" s="28" t="str">
        <f>IF(E18="","",E18)</f>
        <v>Vyplň údaj</v>
      </c>
      <c r="G79" s="38"/>
      <c r="H79" s="38"/>
      <c r="I79" s="30" t="s">
        <v>41</v>
      </c>
      <c r="J79" s="34" t="str">
        <f>E24</f>
        <v xml:space="preserve">Lenka Jerakasová </v>
      </c>
      <c r="K79" s="38"/>
      <c r="L79" s="107"/>
      <c r="S79" s="36"/>
      <c r="T79" s="36"/>
      <c r="U79" s="36"/>
      <c r="V79" s="36"/>
      <c r="W79" s="36"/>
      <c r="X79" s="36"/>
      <c r="Y79" s="36"/>
      <c r="Z79" s="36"/>
      <c r="AA79" s="36"/>
      <c r="AB79" s="36"/>
      <c r="AC79" s="36"/>
      <c r="AD79" s="36"/>
      <c r="AE79" s="36"/>
    </row>
    <row r="80" spans="1:31" s="2" customFormat="1" ht="10.35" customHeight="1">
      <c r="A80" s="36"/>
      <c r="B80" s="37"/>
      <c r="C80" s="38"/>
      <c r="D80" s="38"/>
      <c r="E80" s="38"/>
      <c r="F80" s="38"/>
      <c r="G80" s="38"/>
      <c r="H80" s="38"/>
      <c r="I80" s="38"/>
      <c r="J80" s="38"/>
      <c r="K80" s="38"/>
      <c r="L80" s="107"/>
      <c r="S80" s="36"/>
      <c r="T80" s="36"/>
      <c r="U80" s="36"/>
      <c r="V80" s="36"/>
      <c r="W80" s="36"/>
      <c r="X80" s="36"/>
      <c r="Y80" s="36"/>
      <c r="Z80" s="36"/>
      <c r="AA80" s="36"/>
      <c r="AB80" s="36"/>
      <c r="AC80" s="36"/>
      <c r="AD80" s="36"/>
      <c r="AE80" s="36"/>
    </row>
    <row r="81" spans="1:65" s="11" customFormat="1" ht="29.25" customHeight="1">
      <c r="A81" s="149"/>
      <c r="B81" s="150"/>
      <c r="C81" s="151" t="s">
        <v>127</v>
      </c>
      <c r="D81" s="152" t="s">
        <v>65</v>
      </c>
      <c r="E81" s="152" t="s">
        <v>61</v>
      </c>
      <c r="F81" s="152" t="s">
        <v>62</v>
      </c>
      <c r="G81" s="152" t="s">
        <v>128</v>
      </c>
      <c r="H81" s="152" t="s">
        <v>129</v>
      </c>
      <c r="I81" s="152" t="s">
        <v>130</v>
      </c>
      <c r="J81" s="152" t="s">
        <v>120</v>
      </c>
      <c r="K81" s="153" t="s">
        <v>131</v>
      </c>
      <c r="L81" s="154"/>
      <c r="M81" s="70" t="s">
        <v>35</v>
      </c>
      <c r="N81" s="71" t="s">
        <v>50</v>
      </c>
      <c r="O81" s="71" t="s">
        <v>132</v>
      </c>
      <c r="P81" s="71" t="s">
        <v>133</v>
      </c>
      <c r="Q81" s="71" t="s">
        <v>134</v>
      </c>
      <c r="R81" s="71" t="s">
        <v>135</v>
      </c>
      <c r="S81" s="71" t="s">
        <v>136</v>
      </c>
      <c r="T81" s="72" t="s">
        <v>137</v>
      </c>
      <c r="U81" s="149"/>
      <c r="V81" s="149"/>
      <c r="W81" s="149"/>
      <c r="X81" s="149"/>
      <c r="Y81" s="149"/>
      <c r="Z81" s="149"/>
      <c r="AA81" s="149"/>
      <c r="AB81" s="149"/>
      <c r="AC81" s="149"/>
      <c r="AD81" s="149"/>
      <c r="AE81" s="149"/>
    </row>
    <row r="82" spans="1:65" s="2" customFormat="1" ht="22.9" customHeight="1">
      <c r="A82" s="36"/>
      <c r="B82" s="37"/>
      <c r="C82" s="77" t="s">
        <v>138</v>
      </c>
      <c r="D82" s="38"/>
      <c r="E82" s="38"/>
      <c r="F82" s="38"/>
      <c r="G82" s="38"/>
      <c r="H82" s="38"/>
      <c r="I82" s="38"/>
      <c r="J82" s="155">
        <f>BK82</f>
        <v>0</v>
      </c>
      <c r="K82" s="38"/>
      <c r="L82" s="41"/>
      <c r="M82" s="73"/>
      <c r="N82" s="156"/>
      <c r="O82" s="74"/>
      <c r="P82" s="157">
        <f>P83+P122</f>
        <v>0</v>
      </c>
      <c r="Q82" s="74"/>
      <c r="R82" s="157">
        <f>R83+R122</f>
        <v>0.24807999999999994</v>
      </c>
      <c r="S82" s="74"/>
      <c r="T82" s="158">
        <f>T83+T122</f>
        <v>0</v>
      </c>
      <c r="U82" s="36"/>
      <c r="V82" s="36"/>
      <c r="W82" s="36"/>
      <c r="X82" s="36"/>
      <c r="Y82" s="36"/>
      <c r="Z82" s="36"/>
      <c r="AA82" s="36"/>
      <c r="AB82" s="36"/>
      <c r="AC82" s="36"/>
      <c r="AD82" s="36"/>
      <c r="AE82" s="36"/>
      <c r="AT82" s="18" t="s">
        <v>79</v>
      </c>
      <c r="AU82" s="18" t="s">
        <v>121</v>
      </c>
      <c r="BK82" s="159">
        <f>BK83+BK122</f>
        <v>0</v>
      </c>
    </row>
    <row r="83" spans="1:65" s="12" customFormat="1" ht="25.9" customHeight="1">
      <c r="B83" s="160"/>
      <c r="C83" s="161"/>
      <c r="D83" s="162" t="s">
        <v>79</v>
      </c>
      <c r="E83" s="163" t="s">
        <v>516</v>
      </c>
      <c r="F83" s="163" t="s">
        <v>517</v>
      </c>
      <c r="G83" s="161"/>
      <c r="H83" s="161"/>
      <c r="I83" s="164"/>
      <c r="J83" s="165">
        <f>BK83</f>
        <v>0</v>
      </c>
      <c r="K83" s="161"/>
      <c r="L83" s="166"/>
      <c r="M83" s="167"/>
      <c r="N83" s="168"/>
      <c r="O83" s="168"/>
      <c r="P83" s="169">
        <f>P84</f>
        <v>0</v>
      </c>
      <c r="Q83" s="168"/>
      <c r="R83" s="169">
        <f>R84</f>
        <v>0.24807999999999994</v>
      </c>
      <c r="S83" s="168"/>
      <c r="T83" s="170">
        <f>T84</f>
        <v>0</v>
      </c>
      <c r="AR83" s="171" t="s">
        <v>89</v>
      </c>
      <c r="AT83" s="172" t="s">
        <v>79</v>
      </c>
      <c r="AU83" s="172" t="s">
        <v>80</v>
      </c>
      <c r="AY83" s="171" t="s">
        <v>142</v>
      </c>
      <c r="BK83" s="173">
        <f>BK84</f>
        <v>0</v>
      </c>
    </row>
    <row r="84" spans="1:65" s="12" customFormat="1" ht="22.9" customHeight="1">
      <c r="B84" s="160"/>
      <c r="C84" s="161"/>
      <c r="D84" s="162" t="s">
        <v>79</v>
      </c>
      <c r="E84" s="174" t="s">
        <v>1972</v>
      </c>
      <c r="F84" s="174" t="s">
        <v>1973</v>
      </c>
      <c r="G84" s="161"/>
      <c r="H84" s="161"/>
      <c r="I84" s="164"/>
      <c r="J84" s="175">
        <f>BK84</f>
        <v>0</v>
      </c>
      <c r="K84" s="161"/>
      <c r="L84" s="166"/>
      <c r="M84" s="167"/>
      <c r="N84" s="168"/>
      <c r="O84" s="168"/>
      <c r="P84" s="169">
        <f>SUM(P85:P121)</f>
        <v>0</v>
      </c>
      <c r="Q84" s="168"/>
      <c r="R84" s="169">
        <f>SUM(R85:R121)</f>
        <v>0.24807999999999994</v>
      </c>
      <c r="S84" s="168"/>
      <c r="T84" s="170">
        <f>SUM(T85:T121)</f>
        <v>0</v>
      </c>
      <c r="AR84" s="171" t="s">
        <v>89</v>
      </c>
      <c r="AT84" s="172" t="s">
        <v>79</v>
      </c>
      <c r="AU84" s="172" t="s">
        <v>21</v>
      </c>
      <c r="AY84" s="171" t="s">
        <v>142</v>
      </c>
      <c r="BK84" s="173">
        <f>SUM(BK85:BK121)</f>
        <v>0</v>
      </c>
    </row>
    <row r="85" spans="1:65" s="2" customFormat="1" ht="14.45" customHeight="1">
      <c r="A85" s="36"/>
      <c r="B85" s="37"/>
      <c r="C85" s="176" t="s">
        <v>21</v>
      </c>
      <c r="D85" s="176" t="s">
        <v>145</v>
      </c>
      <c r="E85" s="177" t="s">
        <v>1974</v>
      </c>
      <c r="F85" s="178" t="s">
        <v>1975</v>
      </c>
      <c r="G85" s="179" t="s">
        <v>177</v>
      </c>
      <c r="H85" s="180">
        <v>12</v>
      </c>
      <c r="I85" s="181"/>
      <c r="J85" s="182">
        <f t="shared" ref="J85:J91" si="0">ROUND(I85*H85,2)</f>
        <v>0</v>
      </c>
      <c r="K85" s="178" t="s">
        <v>149</v>
      </c>
      <c r="L85" s="41"/>
      <c r="M85" s="183" t="s">
        <v>35</v>
      </c>
      <c r="N85" s="184" t="s">
        <v>51</v>
      </c>
      <c r="O85" s="66"/>
      <c r="P85" s="185">
        <f t="shared" ref="P85:P91" si="1">O85*H85</f>
        <v>0</v>
      </c>
      <c r="Q85" s="185">
        <v>0</v>
      </c>
      <c r="R85" s="185">
        <f t="shared" ref="R85:R91" si="2">Q85*H85</f>
        <v>0</v>
      </c>
      <c r="S85" s="185">
        <v>0</v>
      </c>
      <c r="T85" s="186">
        <f t="shared" ref="T85:T91" si="3">S85*H85</f>
        <v>0</v>
      </c>
      <c r="U85" s="36"/>
      <c r="V85" s="36"/>
      <c r="W85" s="36"/>
      <c r="X85" s="36"/>
      <c r="Y85" s="36"/>
      <c r="Z85" s="36"/>
      <c r="AA85" s="36"/>
      <c r="AB85" s="36"/>
      <c r="AC85" s="36"/>
      <c r="AD85" s="36"/>
      <c r="AE85" s="36"/>
      <c r="AR85" s="187" t="s">
        <v>307</v>
      </c>
      <c r="AT85" s="187" t="s">
        <v>145</v>
      </c>
      <c r="AU85" s="187" t="s">
        <v>89</v>
      </c>
      <c r="AY85" s="18" t="s">
        <v>142</v>
      </c>
      <c r="BE85" s="188">
        <f t="shared" ref="BE85:BE91" si="4">IF(N85="základní",J85,0)</f>
        <v>0</v>
      </c>
      <c r="BF85" s="188">
        <f t="shared" ref="BF85:BF91" si="5">IF(N85="snížená",J85,0)</f>
        <v>0</v>
      </c>
      <c r="BG85" s="188">
        <f t="shared" ref="BG85:BG91" si="6">IF(N85="zákl. přenesená",J85,0)</f>
        <v>0</v>
      </c>
      <c r="BH85" s="188">
        <f t="shared" ref="BH85:BH91" si="7">IF(N85="sníž. přenesená",J85,0)</f>
        <v>0</v>
      </c>
      <c r="BI85" s="188">
        <f t="shared" ref="BI85:BI91" si="8">IF(N85="nulová",J85,0)</f>
        <v>0</v>
      </c>
      <c r="BJ85" s="18" t="s">
        <v>21</v>
      </c>
      <c r="BK85" s="188">
        <f t="shared" ref="BK85:BK91" si="9">ROUND(I85*H85,2)</f>
        <v>0</v>
      </c>
      <c r="BL85" s="18" t="s">
        <v>307</v>
      </c>
      <c r="BM85" s="187" t="s">
        <v>1976</v>
      </c>
    </row>
    <row r="86" spans="1:65" s="2" customFormat="1" ht="14.45" customHeight="1">
      <c r="A86" s="36"/>
      <c r="B86" s="37"/>
      <c r="C86" s="176" t="s">
        <v>89</v>
      </c>
      <c r="D86" s="176" t="s">
        <v>145</v>
      </c>
      <c r="E86" s="177" t="s">
        <v>1977</v>
      </c>
      <c r="F86" s="178" t="s">
        <v>1978</v>
      </c>
      <c r="G86" s="179" t="s">
        <v>177</v>
      </c>
      <c r="H86" s="180">
        <v>4</v>
      </c>
      <c r="I86" s="181"/>
      <c r="J86" s="182">
        <f t="shared" si="0"/>
        <v>0</v>
      </c>
      <c r="K86" s="178" t="s">
        <v>149</v>
      </c>
      <c r="L86" s="41"/>
      <c r="M86" s="183" t="s">
        <v>35</v>
      </c>
      <c r="N86" s="184" t="s">
        <v>51</v>
      </c>
      <c r="O86" s="66"/>
      <c r="P86" s="185">
        <f t="shared" si="1"/>
        <v>0</v>
      </c>
      <c r="Q86" s="185">
        <v>0</v>
      </c>
      <c r="R86" s="185">
        <f t="shared" si="2"/>
        <v>0</v>
      </c>
      <c r="S86" s="185">
        <v>0</v>
      </c>
      <c r="T86" s="186">
        <f t="shared" si="3"/>
        <v>0</v>
      </c>
      <c r="U86" s="36"/>
      <c r="V86" s="36"/>
      <c r="W86" s="36"/>
      <c r="X86" s="36"/>
      <c r="Y86" s="36"/>
      <c r="Z86" s="36"/>
      <c r="AA86" s="36"/>
      <c r="AB86" s="36"/>
      <c r="AC86" s="36"/>
      <c r="AD86" s="36"/>
      <c r="AE86" s="36"/>
      <c r="AR86" s="187" t="s">
        <v>307</v>
      </c>
      <c r="AT86" s="187" t="s">
        <v>145</v>
      </c>
      <c r="AU86" s="187" t="s">
        <v>89</v>
      </c>
      <c r="AY86" s="18" t="s">
        <v>142</v>
      </c>
      <c r="BE86" s="188">
        <f t="shared" si="4"/>
        <v>0</v>
      </c>
      <c r="BF86" s="188">
        <f t="shared" si="5"/>
        <v>0</v>
      </c>
      <c r="BG86" s="188">
        <f t="shared" si="6"/>
        <v>0</v>
      </c>
      <c r="BH86" s="188">
        <f t="shared" si="7"/>
        <v>0</v>
      </c>
      <c r="BI86" s="188">
        <f t="shared" si="8"/>
        <v>0</v>
      </c>
      <c r="BJ86" s="18" t="s">
        <v>21</v>
      </c>
      <c r="BK86" s="188">
        <f t="shared" si="9"/>
        <v>0</v>
      </c>
      <c r="BL86" s="18" t="s">
        <v>307</v>
      </c>
      <c r="BM86" s="187" t="s">
        <v>1979</v>
      </c>
    </row>
    <row r="87" spans="1:65" s="2" customFormat="1" ht="14.45" customHeight="1">
      <c r="A87" s="36"/>
      <c r="B87" s="37"/>
      <c r="C87" s="176" t="s">
        <v>156</v>
      </c>
      <c r="D87" s="176" t="s">
        <v>145</v>
      </c>
      <c r="E87" s="177" t="s">
        <v>1980</v>
      </c>
      <c r="F87" s="178" t="s">
        <v>1981</v>
      </c>
      <c r="G87" s="179" t="s">
        <v>177</v>
      </c>
      <c r="H87" s="180">
        <v>3</v>
      </c>
      <c r="I87" s="181"/>
      <c r="J87" s="182">
        <f t="shared" si="0"/>
        <v>0</v>
      </c>
      <c r="K87" s="178" t="s">
        <v>149</v>
      </c>
      <c r="L87" s="41"/>
      <c r="M87" s="183" t="s">
        <v>35</v>
      </c>
      <c r="N87" s="184" t="s">
        <v>51</v>
      </c>
      <c r="O87" s="66"/>
      <c r="P87" s="185">
        <f t="shared" si="1"/>
        <v>0</v>
      </c>
      <c r="Q87" s="185">
        <v>0</v>
      </c>
      <c r="R87" s="185">
        <f t="shared" si="2"/>
        <v>0</v>
      </c>
      <c r="S87" s="185">
        <v>0</v>
      </c>
      <c r="T87" s="186">
        <f t="shared" si="3"/>
        <v>0</v>
      </c>
      <c r="U87" s="36"/>
      <c r="V87" s="36"/>
      <c r="W87" s="36"/>
      <c r="X87" s="36"/>
      <c r="Y87" s="36"/>
      <c r="Z87" s="36"/>
      <c r="AA87" s="36"/>
      <c r="AB87" s="36"/>
      <c r="AC87" s="36"/>
      <c r="AD87" s="36"/>
      <c r="AE87" s="36"/>
      <c r="AR87" s="187" t="s">
        <v>307</v>
      </c>
      <c r="AT87" s="187" t="s">
        <v>145</v>
      </c>
      <c r="AU87" s="187" t="s">
        <v>89</v>
      </c>
      <c r="AY87" s="18" t="s">
        <v>142</v>
      </c>
      <c r="BE87" s="188">
        <f t="shared" si="4"/>
        <v>0</v>
      </c>
      <c r="BF87" s="188">
        <f t="shared" si="5"/>
        <v>0</v>
      </c>
      <c r="BG87" s="188">
        <f t="shared" si="6"/>
        <v>0</v>
      </c>
      <c r="BH87" s="188">
        <f t="shared" si="7"/>
        <v>0</v>
      </c>
      <c r="BI87" s="188">
        <f t="shared" si="8"/>
        <v>0</v>
      </c>
      <c r="BJ87" s="18" t="s">
        <v>21</v>
      </c>
      <c r="BK87" s="188">
        <f t="shared" si="9"/>
        <v>0</v>
      </c>
      <c r="BL87" s="18" t="s">
        <v>307</v>
      </c>
      <c r="BM87" s="187" t="s">
        <v>1982</v>
      </c>
    </row>
    <row r="88" spans="1:65" s="2" customFormat="1" ht="14.45" customHeight="1">
      <c r="A88" s="36"/>
      <c r="B88" s="37"/>
      <c r="C88" s="176" t="s">
        <v>161</v>
      </c>
      <c r="D88" s="176" t="s">
        <v>145</v>
      </c>
      <c r="E88" s="177" t="s">
        <v>1983</v>
      </c>
      <c r="F88" s="178" t="s">
        <v>1984</v>
      </c>
      <c r="G88" s="179" t="s">
        <v>177</v>
      </c>
      <c r="H88" s="180">
        <v>2</v>
      </c>
      <c r="I88" s="181"/>
      <c r="J88" s="182">
        <f t="shared" si="0"/>
        <v>0</v>
      </c>
      <c r="K88" s="178" t="s">
        <v>149</v>
      </c>
      <c r="L88" s="41"/>
      <c r="M88" s="183" t="s">
        <v>35</v>
      </c>
      <c r="N88" s="184" t="s">
        <v>51</v>
      </c>
      <c r="O88" s="66"/>
      <c r="P88" s="185">
        <f t="shared" si="1"/>
        <v>0</v>
      </c>
      <c r="Q88" s="185">
        <v>0</v>
      </c>
      <c r="R88" s="185">
        <f t="shared" si="2"/>
        <v>0</v>
      </c>
      <c r="S88" s="185">
        <v>0</v>
      </c>
      <c r="T88" s="186">
        <f t="shared" si="3"/>
        <v>0</v>
      </c>
      <c r="U88" s="36"/>
      <c r="V88" s="36"/>
      <c r="W88" s="36"/>
      <c r="X88" s="36"/>
      <c r="Y88" s="36"/>
      <c r="Z88" s="36"/>
      <c r="AA88" s="36"/>
      <c r="AB88" s="36"/>
      <c r="AC88" s="36"/>
      <c r="AD88" s="36"/>
      <c r="AE88" s="36"/>
      <c r="AR88" s="187" t="s">
        <v>307</v>
      </c>
      <c r="AT88" s="187" t="s">
        <v>145</v>
      </c>
      <c r="AU88" s="187" t="s">
        <v>89</v>
      </c>
      <c r="AY88" s="18" t="s">
        <v>142</v>
      </c>
      <c r="BE88" s="188">
        <f t="shared" si="4"/>
        <v>0</v>
      </c>
      <c r="BF88" s="188">
        <f t="shared" si="5"/>
        <v>0</v>
      </c>
      <c r="BG88" s="188">
        <f t="shared" si="6"/>
        <v>0</v>
      </c>
      <c r="BH88" s="188">
        <f t="shared" si="7"/>
        <v>0</v>
      </c>
      <c r="BI88" s="188">
        <f t="shared" si="8"/>
        <v>0</v>
      </c>
      <c r="BJ88" s="18" t="s">
        <v>21</v>
      </c>
      <c r="BK88" s="188">
        <f t="shared" si="9"/>
        <v>0</v>
      </c>
      <c r="BL88" s="18" t="s">
        <v>307</v>
      </c>
      <c r="BM88" s="187" t="s">
        <v>1985</v>
      </c>
    </row>
    <row r="89" spans="1:65" s="2" customFormat="1" ht="14.45" customHeight="1">
      <c r="A89" s="36"/>
      <c r="B89" s="37"/>
      <c r="C89" s="176" t="s">
        <v>141</v>
      </c>
      <c r="D89" s="176" t="s">
        <v>145</v>
      </c>
      <c r="E89" s="177" t="s">
        <v>1986</v>
      </c>
      <c r="F89" s="178" t="s">
        <v>1987</v>
      </c>
      <c r="G89" s="179" t="s">
        <v>177</v>
      </c>
      <c r="H89" s="180">
        <v>2</v>
      </c>
      <c r="I89" s="181"/>
      <c r="J89" s="182">
        <f t="shared" si="0"/>
        <v>0</v>
      </c>
      <c r="K89" s="178" t="s">
        <v>149</v>
      </c>
      <c r="L89" s="41"/>
      <c r="M89" s="183" t="s">
        <v>35</v>
      </c>
      <c r="N89" s="184" t="s">
        <v>51</v>
      </c>
      <c r="O89" s="66"/>
      <c r="P89" s="185">
        <f t="shared" si="1"/>
        <v>0</v>
      </c>
      <c r="Q89" s="185">
        <v>0</v>
      </c>
      <c r="R89" s="185">
        <f t="shared" si="2"/>
        <v>0</v>
      </c>
      <c r="S89" s="185">
        <v>0</v>
      </c>
      <c r="T89" s="186">
        <f t="shared" si="3"/>
        <v>0</v>
      </c>
      <c r="U89" s="36"/>
      <c r="V89" s="36"/>
      <c r="W89" s="36"/>
      <c r="X89" s="36"/>
      <c r="Y89" s="36"/>
      <c r="Z89" s="36"/>
      <c r="AA89" s="36"/>
      <c r="AB89" s="36"/>
      <c r="AC89" s="36"/>
      <c r="AD89" s="36"/>
      <c r="AE89" s="36"/>
      <c r="AR89" s="187" t="s">
        <v>307</v>
      </c>
      <c r="AT89" s="187" t="s">
        <v>145</v>
      </c>
      <c r="AU89" s="187" t="s">
        <v>89</v>
      </c>
      <c r="AY89" s="18" t="s">
        <v>142</v>
      </c>
      <c r="BE89" s="188">
        <f t="shared" si="4"/>
        <v>0</v>
      </c>
      <c r="BF89" s="188">
        <f t="shared" si="5"/>
        <v>0</v>
      </c>
      <c r="BG89" s="188">
        <f t="shared" si="6"/>
        <v>0</v>
      </c>
      <c r="BH89" s="188">
        <f t="shared" si="7"/>
        <v>0</v>
      </c>
      <c r="BI89" s="188">
        <f t="shared" si="8"/>
        <v>0</v>
      </c>
      <c r="BJ89" s="18" t="s">
        <v>21</v>
      </c>
      <c r="BK89" s="188">
        <f t="shared" si="9"/>
        <v>0</v>
      </c>
      <c r="BL89" s="18" t="s">
        <v>307</v>
      </c>
      <c r="BM89" s="187" t="s">
        <v>1988</v>
      </c>
    </row>
    <row r="90" spans="1:65" s="2" customFormat="1" ht="14.45" customHeight="1">
      <c r="A90" s="36"/>
      <c r="B90" s="37"/>
      <c r="C90" s="176" t="s">
        <v>252</v>
      </c>
      <c r="D90" s="176" t="s">
        <v>145</v>
      </c>
      <c r="E90" s="177" t="s">
        <v>1989</v>
      </c>
      <c r="F90" s="178" t="s">
        <v>1990</v>
      </c>
      <c r="G90" s="179" t="s">
        <v>177</v>
      </c>
      <c r="H90" s="180">
        <v>3</v>
      </c>
      <c r="I90" s="181"/>
      <c r="J90" s="182">
        <f t="shared" si="0"/>
        <v>0</v>
      </c>
      <c r="K90" s="178" t="s">
        <v>149</v>
      </c>
      <c r="L90" s="41"/>
      <c r="M90" s="183" t="s">
        <v>35</v>
      </c>
      <c r="N90" s="184" t="s">
        <v>51</v>
      </c>
      <c r="O90" s="66"/>
      <c r="P90" s="185">
        <f t="shared" si="1"/>
        <v>0</v>
      </c>
      <c r="Q90" s="185">
        <v>0</v>
      </c>
      <c r="R90" s="185">
        <f t="shared" si="2"/>
        <v>0</v>
      </c>
      <c r="S90" s="185">
        <v>0</v>
      </c>
      <c r="T90" s="186">
        <f t="shared" si="3"/>
        <v>0</v>
      </c>
      <c r="U90" s="36"/>
      <c r="V90" s="36"/>
      <c r="W90" s="36"/>
      <c r="X90" s="36"/>
      <c r="Y90" s="36"/>
      <c r="Z90" s="36"/>
      <c r="AA90" s="36"/>
      <c r="AB90" s="36"/>
      <c r="AC90" s="36"/>
      <c r="AD90" s="36"/>
      <c r="AE90" s="36"/>
      <c r="AR90" s="187" t="s">
        <v>307</v>
      </c>
      <c r="AT90" s="187" t="s">
        <v>145</v>
      </c>
      <c r="AU90" s="187" t="s">
        <v>89</v>
      </c>
      <c r="AY90" s="18" t="s">
        <v>142</v>
      </c>
      <c r="BE90" s="188">
        <f t="shared" si="4"/>
        <v>0</v>
      </c>
      <c r="BF90" s="188">
        <f t="shared" si="5"/>
        <v>0</v>
      </c>
      <c r="BG90" s="188">
        <f t="shared" si="6"/>
        <v>0</v>
      </c>
      <c r="BH90" s="188">
        <f t="shared" si="7"/>
        <v>0</v>
      </c>
      <c r="BI90" s="188">
        <f t="shared" si="8"/>
        <v>0</v>
      </c>
      <c r="BJ90" s="18" t="s">
        <v>21</v>
      </c>
      <c r="BK90" s="188">
        <f t="shared" si="9"/>
        <v>0</v>
      </c>
      <c r="BL90" s="18" t="s">
        <v>307</v>
      </c>
      <c r="BM90" s="187" t="s">
        <v>1991</v>
      </c>
    </row>
    <row r="91" spans="1:65" s="2" customFormat="1" ht="24.2" customHeight="1">
      <c r="A91" s="36"/>
      <c r="B91" s="37"/>
      <c r="C91" s="176" t="s">
        <v>170</v>
      </c>
      <c r="D91" s="176" t="s">
        <v>145</v>
      </c>
      <c r="E91" s="177" t="s">
        <v>1992</v>
      </c>
      <c r="F91" s="178" t="s">
        <v>1993</v>
      </c>
      <c r="G91" s="179" t="s">
        <v>294</v>
      </c>
      <c r="H91" s="180">
        <v>32</v>
      </c>
      <c r="I91" s="181"/>
      <c r="J91" s="182">
        <f t="shared" si="0"/>
        <v>0</v>
      </c>
      <c r="K91" s="178" t="s">
        <v>149</v>
      </c>
      <c r="L91" s="41"/>
      <c r="M91" s="183" t="s">
        <v>35</v>
      </c>
      <c r="N91" s="184" t="s">
        <v>51</v>
      </c>
      <c r="O91" s="66"/>
      <c r="P91" s="185">
        <f t="shared" si="1"/>
        <v>0</v>
      </c>
      <c r="Q91" s="185">
        <v>1.75E-3</v>
      </c>
      <c r="R91" s="185">
        <f t="shared" si="2"/>
        <v>5.6000000000000001E-2</v>
      </c>
      <c r="S91" s="185">
        <v>0</v>
      </c>
      <c r="T91" s="186">
        <f t="shared" si="3"/>
        <v>0</v>
      </c>
      <c r="U91" s="36"/>
      <c r="V91" s="36"/>
      <c r="W91" s="36"/>
      <c r="X91" s="36"/>
      <c r="Y91" s="36"/>
      <c r="Z91" s="36"/>
      <c r="AA91" s="36"/>
      <c r="AB91" s="36"/>
      <c r="AC91" s="36"/>
      <c r="AD91" s="36"/>
      <c r="AE91" s="36"/>
      <c r="AR91" s="187" t="s">
        <v>307</v>
      </c>
      <c r="AT91" s="187" t="s">
        <v>145</v>
      </c>
      <c r="AU91" s="187" t="s">
        <v>89</v>
      </c>
      <c r="AY91" s="18" t="s">
        <v>142</v>
      </c>
      <c r="BE91" s="188">
        <f t="shared" si="4"/>
        <v>0</v>
      </c>
      <c r="BF91" s="188">
        <f t="shared" si="5"/>
        <v>0</v>
      </c>
      <c r="BG91" s="188">
        <f t="shared" si="6"/>
        <v>0</v>
      </c>
      <c r="BH91" s="188">
        <f t="shared" si="7"/>
        <v>0</v>
      </c>
      <c r="BI91" s="188">
        <f t="shared" si="8"/>
        <v>0</v>
      </c>
      <c r="BJ91" s="18" t="s">
        <v>21</v>
      </c>
      <c r="BK91" s="188">
        <f t="shared" si="9"/>
        <v>0</v>
      </c>
      <c r="BL91" s="18" t="s">
        <v>307</v>
      </c>
      <c r="BM91" s="187" t="s">
        <v>1994</v>
      </c>
    </row>
    <row r="92" spans="1:65" s="2" customFormat="1" ht="48.75">
      <c r="A92" s="36"/>
      <c r="B92" s="37"/>
      <c r="C92" s="38"/>
      <c r="D92" s="196" t="s">
        <v>238</v>
      </c>
      <c r="E92" s="38"/>
      <c r="F92" s="217" t="s">
        <v>1995</v>
      </c>
      <c r="G92" s="38"/>
      <c r="H92" s="38"/>
      <c r="I92" s="218"/>
      <c r="J92" s="38"/>
      <c r="K92" s="38"/>
      <c r="L92" s="41"/>
      <c r="M92" s="219"/>
      <c r="N92" s="220"/>
      <c r="O92" s="66"/>
      <c r="P92" s="66"/>
      <c r="Q92" s="66"/>
      <c r="R92" s="66"/>
      <c r="S92" s="66"/>
      <c r="T92" s="67"/>
      <c r="U92" s="36"/>
      <c r="V92" s="36"/>
      <c r="W92" s="36"/>
      <c r="X92" s="36"/>
      <c r="Y92" s="36"/>
      <c r="Z92" s="36"/>
      <c r="AA92" s="36"/>
      <c r="AB92" s="36"/>
      <c r="AC92" s="36"/>
      <c r="AD92" s="36"/>
      <c r="AE92" s="36"/>
      <c r="AT92" s="18" t="s">
        <v>238</v>
      </c>
      <c r="AU92" s="18" t="s">
        <v>89</v>
      </c>
    </row>
    <row r="93" spans="1:65" s="2" customFormat="1" ht="24.2" customHeight="1">
      <c r="A93" s="36"/>
      <c r="B93" s="37"/>
      <c r="C93" s="176" t="s">
        <v>174</v>
      </c>
      <c r="D93" s="176" t="s">
        <v>145</v>
      </c>
      <c r="E93" s="177" t="s">
        <v>1996</v>
      </c>
      <c r="F93" s="178" t="s">
        <v>1997</v>
      </c>
      <c r="G93" s="179" t="s">
        <v>294</v>
      </c>
      <c r="H93" s="180">
        <v>26</v>
      </c>
      <c r="I93" s="181"/>
      <c r="J93" s="182">
        <f>ROUND(I93*H93,2)</f>
        <v>0</v>
      </c>
      <c r="K93" s="178" t="s">
        <v>149</v>
      </c>
      <c r="L93" s="41"/>
      <c r="M93" s="183" t="s">
        <v>35</v>
      </c>
      <c r="N93" s="184" t="s">
        <v>51</v>
      </c>
      <c r="O93" s="66"/>
      <c r="P93" s="185">
        <f>O93*H93</f>
        <v>0</v>
      </c>
      <c r="Q93" s="185">
        <v>3.1199999999999999E-3</v>
      </c>
      <c r="R93" s="185">
        <f>Q93*H93</f>
        <v>8.1119999999999998E-2</v>
      </c>
      <c r="S93" s="185">
        <v>0</v>
      </c>
      <c r="T93" s="186">
        <f>S93*H93</f>
        <v>0</v>
      </c>
      <c r="U93" s="36"/>
      <c r="V93" s="36"/>
      <c r="W93" s="36"/>
      <c r="X93" s="36"/>
      <c r="Y93" s="36"/>
      <c r="Z93" s="36"/>
      <c r="AA93" s="36"/>
      <c r="AB93" s="36"/>
      <c r="AC93" s="36"/>
      <c r="AD93" s="36"/>
      <c r="AE93" s="36"/>
      <c r="AR93" s="187" t="s">
        <v>307</v>
      </c>
      <c r="AT93" s="187" t="s">
        <v>145</v>
      </c>
      <c r="AU93" s="187" t="s">
        <v>89</v>
      </c>
      <c r="AY93" s="18" t="s">
        <v>142</v>
      </c>
      <c r="BE93" s="188">
        <f>IF(N93="základní",J93,0)</f>
        <v>0</v>
      </c>
      <c r="BF93" s="188">
        <f>IF(N93="snížená",J93,0)</f>
        <v>0</v>
      </c>
      <c r="BG93" s="188">
        <f>IF(N93="zákl. přenesená",J93,0)</f>
        <v>0</v>
      </c>
      <c r="BH93" s="188">
        <f>IF(N93="sníž. přenesená",J93,0)</f>
        <v>0</v>
      </c>
      <c r="BI93" s="188">
        <f>IF(N93="nulová",J93,0)</f>
        <v>0</v>
      </c>
      <c r="BJ93" s="18" t="s">
        <v>21</v>
      </c>
      <c r="BK93" s="188">
        <f>ROUND(I93*H93,2)</f>
        <v>0</v>
      </c>
      <c r="BL93" s="18" t="s">
        <v>307</v>
      </c>
      <c r="BM93" s="187" t="s">
        <v>1998</v>
      </c>
    </row>
    <row r="94" spans="1:65" s="2" customFormat="1" ht="48.75">
      <c r="A94" s="36"/>
      <c r="B94" s="37"/>
      <c r="C94" s="38"/>
      <c r="D94" s="196" t="s">
        <v>238</v>
      </c>
      <c r="E94" s="38"/>
      <c r="F94" s="217" t="s">
        <v>1995</v>
      </c>
      <c r="G94" s="38"/>
      <c r="H94" s="38"/>
      <c r="I94" s="218"/>
      <c r="J94" s="38"/>
      <c r="K94" s="38"/>
      <c r="L94" s="41"/>
      <c r="M94" s="219"/>
      <c r="N94" s="220"/>
      <c r="O94" s="66"/>
      <c r="P94" s="66"/>
      <c r="Q94" s="66"/>
      <c r="R94" s="66"/>
      <c r="S94" s="66"/>
      <c r="T94" s="67"/>
      <c r="U94" s="36"/>
      <c r="V94" s="36"/>
      <c r="W94" s="36"/>
      <c r="X94" s="36"/>
      <c r="Y94" s="36"/>
      <c r="Z94" s="36"/>
      <c r="AA94" s="36"/>
      <c r="AB94" s="36"/>
      <c r="AC94" s="36"/>
      <c r="AD94" s="36"/>
      <c r="AE94" s="36"/>
      <c r="AT94" s="18" t="s">
        <v>238</v>
      </c>
      <c r="AU94" s="18" t="s">
        <v>89</v>
      </c>
    </row>
    <row r="95" spans="1:65" s="2" customFormat="1" ht="14.45" customHeight="1">
      <c r="A95" s="36"/>
      <c r="B95" s="37"/>
      <c r="C95" s="176" t="s">
        <v>179</v>
      </c>
      <c r="D95" s="176" t="s">
        <v>145</v>
      </c>
      <c r="E95" s="177" t="s">
        <v>1999</v>
      </c>
      <c r="F95" s="178" t="s">
        <v>2000</v>
      </c>
      <c r="G95" s="179" t="s">
        <v>177</v>
      </c>
      <c r="H95" s="180">
        <v>19</v>
      </c>
      <c r="I95" s="181"/>
      <c r="J95" s="182">
        <f t="shared" ref="J95:J121" si="10">ROUND(I95*H95,2)</f>
        <v>0</v>
      </c>
      <c r="K95" s="178" t="s">
        <v>149</v>
      </c>
      <c r="L95" s="41"/>
      <c r="M95" s="183" t="s">
        <v>35</v>
      </c>
      <c r="N95" s="184" t="s">
        <v>51</v>
      </c>
      <c r="O95" s="66"/>
      <c r="P95" s="185">
        <f t="shared" ref="P95:P121" si="11">O95*H95</f>
        <v>0</v>
      </c>
      <c r="Q95" s="185">
        <v>0</v>
      </c>
      <c r="R95" s="185">
        <f t="shared" ref="R95:R121" si="12">Q95*H95</f>
        <v>0</v>
      </c>
      <c r="S95" s="185">
        <v>0</v>
      </c>
      <c r="T95" s="186">
        <f t="shared" ref="T95:T121" si="13">S95*H95</f>
        <v>0</v>
      </c>
      <c r="U95" s="36"/>
      <c r="V95" s="36"/>
      <c r="W95" s="36"/>
      <c r="X95" s="36"/>
      <c r="Y95" s="36"/>
      <c r="Z95" s="36"/>
      <c r="AA95" s="36"/>
      <c r="AB95" s="36"/>
      <c r="AC95" s="36"/>
      <c r="AD95" s="36"/>
      <c r="AE95" s="36"/>
      <c r="AR95" s="187" t="s">
        <v>307</v>
      </c>
      <c r="AT95" s="187" t="s">
        <v>145</v>
      </c>
      <c r="AU95" s="187" t="s">
        <v>89</v>
      </c>
      <c r="AY95" s="18" t="s">
        <v>142</v>
      </c>
      <c r="BE95" s="188">
        <f t="shared" ref="BE95:BE121" si="14">IF(N95="základní",J95,0)</f>
        <v>0</v>
      </c>
      <c r="BF95" s="188">
        <f t="shared" ref="BF95:BF121" si="15">IF(N95="snížená",J95,0)</f>
        <v>0</v>
      </c>
      <c r="BG95" s="188">
        <f t="shared" ref="BG95:BG121" si="16">IF(N95="zákl. přenesená",J95,0)</f>
        <v>0</v>
      </c>
      <c r="BH95" s="188">
        <f t="shared" ref="BH95:BH121" si="17">IF(N95="sníž. přenesená",J95,0)</f>
        <v>0</v>
      </c>
      <c r="BI95" s="188">
        <f t="shared" ref="BI95:BI121" si="18">IF(N95="nulová",J95,0)</f>
        <v>0</v>
      </c>
      <c r="BJ95" s="18" t="s">
        <v>21</v>
      </c>
      <c r="BK95" s="188">
        <f t="shared" ref="BK95:BK121" si="19">ROUND(I95*H95,2)</f>
        <v>0</v>
      </c>
      <c r="BL95" s="18" t="s">
        <v>307</v>
      </c>
      <c r="BM95" s="187" t="s">
        <v>2001</v>
      </c>
    </row>
    <row r="96" spans="1:65" s="2" customFormat="1" ht="24.2" customHeight="1">
      <c r="A96" s="36"/>
      <c r="B96" s="37"/>
      <c r="C96" s="176" t="s">
        <v>183</v>
      </c>
      <c r="D96" s="176" t="s">
        <v>145</v>
      </c>
      <c r="E96" s="177" t="s">
        <v>2002</v>
      </c>
      <c r="F96" s="178" t="s">
        <v>2003</v>
      </c>
      <c r="G96" s="179" t="s">
        <v>177</v>
      </c>
      <c r="H96" s="180">
        <v>11</v>
      </c>
      <c r="I96" s="181"/>
      <c r="J96" s="182">
        <f t="shared" si="10"/>
        <v>0</v>
      </c>
      <c r="K96" s="178" t="s">
        <v>149</v>
      </c>
      <c r="L96" s="41"/>
      <c r="M96" s="183" t="s">
        <v>35</v>
      </c>
      <c r="N96" s="184" t="s">
        <v>51</v>
      </c>
      <c r="O96" s="66"/>
      <c r="P96" s="185">
        <f t="shared" si="11"/>
        <v>0</v>
      </c>
      <c r="Q96" s="185">
        <v>0</v>
      </c>
      <c r="R96" s="185">
        <f t="shared" si="12"/>
        <v>0</v>
      </c>
      <c r="S96" s="185">
        <v>0</v>
      </c>
      <c r="T96" s="186">
        <f t="shared" si="13"/>
        <v>0</v>
      </c>
      <c r="U96" s="36"/>
      <c r="V96" s="36"/>
      <c r="W96" s="36"/>
      <c r="X96" s="36"/>
      <c r="Y96" s="36"/>
      <c r="Z96" s="36"/>
      <c r="AA96" s="36"/>
      <c r="AB96" s="36"/>
      <c r="AC96" s="36"/>
      <c r="AD96" s="36"/>
      <c r="AE96" s="36"/>
      <c r="AR96" s="187" t="s">
        <v>307</v>
      </c>
      <c r="AT96" s="187" t="s">
        <v>145</v>
      </c>
      <c r="AU96" s="187" t="s">
        <v>89</v>
      </c>
      <c r="AY96" s="18" t="s">
        <v>142</v>
      </c>
      <c r="BE96" s="188">
        <f t="shared" si="14"/>
        <v>0</v>
      </c>
      <c r="BF96" s="188">
        <f t="shared" si="15"/>
        <v>0</v>
      </c>
      <c r="BG96" s="188">
        <f t="shared" si="16"/>
        <v>0</v>
      </c>
      <c r="BH96" s="188">
        <f t="shared" si="17"/>
        <v>0</v>
      </c>
      <c r="BI96" s="188">
        <f t="shared" si="18"/>
        <v>0</v>
      </c>
      <c r="BJ96" s="18" t="s">
        <v>21</v>
      </c>
      <c r="BK96" s="188">
        <f t="shared" si="19"/>
        <v>0</v>
      </c>
      <c r="BL96" s="18" t="s">
        <v>307</v>
      </c>
      <c r="BM96" s="187" t="s">
        <v>2004</v>
      </c>
    </row>
    <row r="97" spans="1:65" s="2" customFormat="1" ht="14.45" customHeight="1">
      <c r="A97" s="36"/>
      <c r="B97" s="37"/>
      <c r="C97" s="176" t="s">
        <v>187</v>
      </c>
      <c r="D97" s="176" t="s">
        <v>145</v>
      </c>
      <c r="E97" s="177" t="s">
        <v>2005</v>
      </c>
      <c r="F97" s="178" t="s">
        <v>2006</v>
      </c>
      <c r="G97" s="179" t="s">
        <v>177</v>
      </c>
      <c r="H97" s="180">
        <v>2</v>
      </c>
      <c r="I97" s="181"/>
      <c r="J97" s="182">
        <f t="shared" si="10"/>
        <v>0</v>
      </c>
      <c r="K97" s="178" t="s">
        <v>149</v>
      </c>
      <c r="L97" s="41"/>
      <c r="M97" s="183" t="s">
        <v>35</v>
      </c>
      <c r="N97" s="184" t="s">
        <v>51</v>
      </c>
      <c r="O97" s="66"/>
      <c r="P97" s="185">
        <f t="shared" si="11"/>
        <v>0</v>
      </c>
      <c r="Q97" s="185">
        <v>0</v>
      </c>
      <c r="R97" s="185">
        <f t="shared" si="12"/>
        <v>0</v>
      </c>
      <c r="S97" s="185">
        <v>0</v>
      </c>
      <c r="T97" s="186">
        <f t="shared" si="13"/>
        <v>0</v>
      </c>
      <c r="U97" s="36"/>
      <c r="V97" s="36"/>
      <c r="W97" s="36"/>
      <c r="X97" s="36"/>
      <c r="Y97" s="36"/>
      <c r="Z97" s="36"/>
      <c r="AA97" s="36"/>
      <c r="AB97" s="36"/>
      <c r="AC97" s="36"/>
      <c r="AD97" s="36"/>
      <c r="AE97" s="36"/>
      <c r="AR97" s="187" t="s">
        <v>307</v>
      </c>
      <c r="AT97" s="187" t="s">
        <v>145</v>
      </c>
      <c r="AU97" s="187" t="s">
        <v>89</v>
      </c>
      <c r="AY97" s="18" t="s">
        <v>142</v>
      </c>
      <c r="BE97" s="188">
        <f t="shared" si="14"/>
        <v>0</v>
      </c>
      <c r="BF97" s="188">
        <f t="shared" si="15"/>
        <v>0</v>
      </c>
      <c r="BG97" s="188">
        <f t="shared" si="16"/>
        <v>0</v>
      </c>
      <c r="BH97" s="188">
        <f t="shared" si="17"/>
        <v>0</v>
      </c>
      <c r="BI97" s="188">
        <f t="shared" si="18"/>
        <v>0</v>
      </c>
      <c r="BJ97" s="18" t="s">
        <v>21</v>
      </c>
      <c r="BK97" s="188">
        <f t="shared" si="19"/>
        <v>0</v>
      </c>
      <c r="BL97" s="18" t="s">
        <v>307</v>
      </c>
      <c r="BM97" s="187" t="s">
        <v>2007</v>
      </c>
    </row>
    <row r="98" spans="1:65" s="2" customFormat="1" ht="24.2" customHeight="1">
      <c r="A98" s="36"/>
      <c r="B98" s="37"/>
      <c r="C98" s="176" t="s">
        <v>191</v>
      </c>
      <c r="D98" s="176" t="s">
        <v>145</v>
      </c>
      <c r="E98" s="177" t="s">
        <v>2008</v>
      </c>
      <c r="F98" s="178" t="s">
        <v>2009</v>
      </c>
      <c r="G98" s="179" t="s">
        <v>177</v>
      </c>
      <c r="H98" s="180">
        <v>1</v>
      </c>
      <c r="I98" s="181"/>
      <c r="J98" s="182">
        <f t="shared" si="10"/>
        <v>0</v>
      </c>
      <c r="K98" s="178" t="s">
        <v>149</v>
      </c>
      <c r="L98" s="41"/>
      <c r="M98" s="183" t="s">
        <v>35</v>
      </c>
      <c r="N98" s="184" t="s">
        <v>51</v>
      </c>
      <c r="O98" s="66"/>
      <c r="P98" s="185">
        <f t="shared" si="11"/>
        <v>0</v>
      </c>
      <c r="Q98" s="185">
        <v>0</v>
      </c>
      <c r="R98" s="185">
        <f t="shared" si="12"/>
        <v>0</v>
      </c>
      <c r="S98" s="185">
        <v>0</v>
      </c>
      <c r="T98" s="186">
        <f t="shared" si="13"/>
        <v>0</v>
      </c>
      <c r="U98" s="36"/>
      <c r="V98" s="36"/>
      <c r="W98" s="36"/>
      <c r="X98" s="36"/>
      <c r="Y98" s="36"/>
      <c r="Z98" s="36"/>
      <c r="AA98" s="36"/>
      <c r="AB98" s="36"/>
      <c r="AC98" s="36"/>
      <c r="AD98" s="36"/>
      <c r="AE98" s="36"/>
      <c r="AR98" s="187" t="s">
        <v>307</v>
      </c>
      <c r="AT98" s="187" t="s">
        <v>145</v>
      </c>
      <c r="AU98" s="187" t="s">
        <v>89</v>
      </c>
      <c r="AY98" s="18" t="s">
        <v>142</v>
      </c>
      <c r="BE98" s="188">
        <f t="shared" si="14"/>
        <v>0</v>
      </c>
      <c r="BF98" s="188">
        <f t="shared" si="15"/>
        <v>0</v>
      </c>
      <c r="BG98" s="188">
        <f t="shared" si="16"/>
        <v>0</v>
      </c>
      <c r="BH98" s="188">
        <f t="shared" si="17"/>
        <v>0</v>
      </c>
      <c r="BI98" s="188">
        <f t="shared" si="18"/>
        <v>0</v>
      </c>
      <c r="BJ98" s="18" t="s">
        <v>21</v>
      </c>
      <c r="BK98" s="188">
        <f t="shared" si="19"/>
        <v>0</v>
      </c>
      <c r="BL98" s="18" t="s">
        <v>307</v>
      </c>
      <c r="BM98" s="187" t="s">
        <v>2010</v>
      </c>
    </row>
    <row r="99" spans="1:65" s="2" customFormat="1" ht="24.2" customHeight="1">
      <c r="A99" s="36"/>
      <c r="B99" s="37"/>
      <c r="C99" s="176" t="s">
        <v>195</v>
      </c>
      <c r="D99" s="176" t="s">
        <v>145</v>
      </c>
      <c r="E99" s="177" t="s">
        <v>2011</v>
      </c>
      <c r="F99" s="178" t="s">
        <v>2012</v>
      </c>
      <c r="G99" s="179" t="s">
        <v>177</v>
      </c>
      <c r="H99" s="180">
        <v>1</v>
      </c>
      <c r="I99" s="181"/>
      <c r="J99" s="182">
        <f t="shared" si="10"/>
        <v>0</v>
      </c>
      <c r="K99" s="178" t="s">
        <v>149</v>
      </c>
      <c r="L99" s="41"/>
      <c r="M99" s="183" t="s">
        <v>35</v>
      </c>
      <c r="N99" s="184" t="s">
        <v>51</v>
      </c>
      <c r="O99" s="66"/>
      <c r="P99" s="185">
        <f t="shared" si="11"/>
        <v>0</v>
      </c>
      <c r="Q99" s="185">
        <v>0</v>
      </c>
      <c r="R99" s="185">
        <f t="shared" si="12"/>
        <v>0</v>
      </c>
      <c r="S99" s="185">
        <v>0</v>
      </c>
      <c r="T99" s="186">
        <f t="shared" si="13"/>
        <v>0</v>
      </c>
      <c r="U99" s="36"/>
      <c r="V99" s="36"/>
      <c r="W99" s="36"/>
      <c r="X99" s="36"/>
      <c r="Y99" s="36"/>
      <c r="Z99" s="36"/>
      <c r="AA99" s="36"/>
      <c r="AB99" s="36"/>
      <c r="AC99" s="36"/>
      <c r="AD99" s="36"/>
      <c r="AE99" s="36"/>
      <c r="AR99" s="187" t="s">
        <v>307</v>
      </c>
      <c r="AT99" s="187" t="s">
        <v>145</v>
      </c>
      <c r="AU99" s="187" t="s">
        <v>89</v>
      </c>
      <c r="AY99" s="18" t="s">
        <v>142</v>
      </c>
      <c r="BE99" s="188">
        <f t="shared" si="14"/>
        <v>0</v>
      </c>
      <c r="BF99" s="188">
        <f t="shared" si="15"/>
        <v>0</v>
      </c>
      <c r="BG99" s="188">
        <f t="shared" si="16"/>
        <v>0</v>
      </c>
      <c r="BH99" s="188">
        <f t="shared" si="17"/>
        <v>0</v>
      </c>
      <c r="BI99" s="188">
        <f t="shared" si="18"/>
        <v>0</v>
      </c>
      <c r="BJ99" s="18" t="s">
        <v>21</v>
      </c>
      <c r="BK99" s="188">
        <f t="shared" si="19"/>
        <v>0</v>
      </c>
      <c r="BL99" s="18" t="s">
        <v>307</v>
      </c>
      <c r="BM99" s="187" t="s">
        <v>2013</v>
      </c>
    </row>
    <row r="100" spans="1:65" s="2" customFormat="1" ht="14.45" customHeight="1">
      <c r="A100" s="36"/>
      <c r="B100" s="37"/>
      <c r="C100" s="221" t="s">
        <v>201</v>
      </c>
      <c r="D100" s="221" t="s">
        <v>240</v>
      </c>
      <c r="E100" s="222" t="s">
        <v>2014</v>
      </c>
      <c r="F100" s="223" t="s">
        <v>2015</v>
      </c>
      <c r="G100" s="224" t="s">
        <v>177</v>
      </c>
      <c r="H100" s="225">
        <v>1</v>
      </c>
      <c r="I100" s="226"/>
      <c r="J100" s="227">
        <f t="shared" si="10"/>
        <v>0</v>
      </c>
      <c r="K100" s="223" t="s">
        <v>149</v>
      </c>
      <c r="L100" s="228"/>
      <c r="M100" s="229" t="s">
        <v>35</v>
      </c>
      <c r="N100" s="230" t="s">
        <v>51</v>
      </c>
      <c r="O100" s="66"/>
      <c r="P100" s="185">
        <f t="shared" si="11"/>
        <v>0</v>
      </c>
      <c r="Q100" s="185">
        <v>1E-3</v>
      </c>
      <c r="R100" s="185">
        <f t="shared" si="12"/>
        <v>1E-3</v>
      </c>
      <c r="S100" s="185">
        <v>0</v>
      </c>
      <c r="T100" s="186">
        <f t="shared" si="13"/>
        <v>0</v>
      </c>
      <c r="U100" s="36"/>
      <c r="V100" s="36"/>
      <c r="W100" s="36"/>
      <c r="X100" s="36"/>
      <c r="Y100" s="36"/>
      <c r="Z100" s="36"/>
      <c r="AA100" s="36"/>
      <c r="AB100" s="36"/>
      <c r="AC100" s="36"/>
      <c r="AD100" s="36"/>
      <c r="AE100" s="36"/>
      <c r="AR100" s="187" t="s">
        <v>386</v>
      </c>
      <c r="AT100" s="187" t="s">
        <v>240</v>
      </c>
      <c r="AU100" s="187" t="s">
        <v>89</v>
      </c>
      <c r="AY100" s="18" t="s">
        <v>142</v>
      </c>
      <c r="BE100" s="188">
        <f t="shared" si="14"/>
        <v>0</v>
      </c>
      <c r="BF100" s="188">
        <f t="shared" si="15"/>
        <v>0</v>
      </c>
      <c r="BG100" s="188">
        <f t="shared" si="16"/>
        <v>0</v>
      </c>
      <c r="BH100" s="188">
        <f t="shared" si="17"/>
        <v>0</v>
      </c>
      <c r="BI100" s="188">
        <f t="shared" si="18"/>
        <v>0</v>
      </c>
      <c r="BJ100" s="18" t="s">
        <v>21</v>
      </c>
      <c r="BK100" s="188">
        <f t="shared" si="19"/>
        <v>0</v>
      </c>
      <c r="BL100" s="18" t="s">
        <v>307</v>
      </c>
      <c r="BM100" s="187" t="s">
        <v>2016</v>
      </c>
    </row>
    <row r="101" spans="1:65" s="2" customFormat="1" ht="14.45" customHeight="1">
      <c r="A101" s="36"/>
      <c r="B101" s="37"/>
      <c r="C101" s="221" t="s">
        <v>8</v>
      </c>
      <c r="D101" s="221" t="s">
        <v>240</v>
      </c>
      <c r="E101" s="222" t="s">
        <v>2017</v>
      </c>
      <c r="F101" s="223" t="s">
        <v>2018</v>
      </c>
      <c r="G101" s="224" t="s">
        <v>177</v>
      </c>
      <c r="H101" s="225">
        <v>1</v>
      </c>
      <c r="I101" s="226"/>
      <c r="J101" s="227">
        <f t="shared" si="10"/>
        <v>0</v>
      </c>
      <c r="K101" s="223" t="s">
        <v>149</v>
      </c>
      <c r="L101" s="228"/>
      <c r="M101" s="229" t="s">
        <v>35</v>
      </c>
      <c r="N101" s="230" t="s">
        <v>51</v>
      </c>
      <c r="O101" s="66"/>
      <c r="P101" s="185">
        <f t="shared" si="11"/>
        <v>0</v>
      </c>
      <c r="Q101" s="185">
        <v>2.5999999999999999E-3</v>
      </c>
      <c r="R101" s="185">
        <f t="shared" si="12"/>
        <v>2.5999999999999999E-3</v>
      </c>
      <c r="S101" s="185">
        <v>0</v>
      </c>
      <c r="T101" s="186">
        <f t="shared" si="13"/>
        <v>0</v>
      </c>
      <c r="U101" s="36"/>
      <c r="V101" s="36"/>
      <c r="W101" s="36"/>
      <c r="X101" s="36"/>
      <c r="Y101" s="36"/>
      <c r="Z101" s="36"/>
      <c r="AA101" s="36"/>
      <c r="AB101" s="36"/>
      <c r="AC101" s="36"/>
      <c r="AD101" s="36"/>
      <c r="AE101" s="36"/>
      <c r="AR101" s="187" t="s">
        <v>386</v>
      </c>
      <c r="AT101" s="187" t="s">
        <v>240</v>
      </c>
      <c r="AU101" s="187" t="s">
        <v>89</v>
      </c>
      <c r="AY101" s="18" t="s">
        <v>142</v>
      </c>
      <c r="BE101" s="188">
        <f t="shared" si="14"/>
        <v>0</v>
      </c>
      <c r="BF101" s="188">
        <f t="shared" si="15"/>
        <v>0</v>
      </c>
      <c r="BG101" s="188">
        <f t="shared" si="16"/>
        <v>0</v>
      </c>
      <c r="BH101" s="188">
        <f t="shared" si="17"/>
        <v>0</v>
      </c>
      <c r="BI101" s="188">
        <f t="shared" si="18"/>
        <v>0</v>
      </c>
      <c r="BJ101" s="18" t="s">
        <v>21</v>
      </c>
      <c r="BK101" s="188">
        <f t="shared" si="19"/>
        <v>0</v>
      </c>
      <c r="BL101" s="18" t="s">
        <v>307</v>
      </c>
      <c r="BM101" s="187" t="s">
        <v>2019</v>
      </c>
    </row>
    <row r="102" spans="1:65" s="2" customFormat="1" ht="14.45" customHeight="1">
      <c r="A102" s="36"/>
      <c r="B102" s="37"/>
      <c r="C102" s="221" t="s">
        <v>307</v>
      </c>
      <c r="D102" s="221" t="s">
        <v>240</v>
      </c>
      <c r="E102" s="222" t="s">
        <v>2020</v>
      </c>
      <c r="F102" s="223" t="s">
        <v>2021</v>
      </c>
      <c r="G102" s="224" t="s">
        <v>177</v>
      </c>
      <c r="H102" s="225">
        <v>19</v>
      </c>
      <c r="I102" s="226"/>
      <c r="J102" s="227">
        <f t="shared" si="10"/>
        <v>0</v>
      </c>
      <c r="K102" s="223" t="s">
        <v>149</v>
      </c>
      <c r="L102" s="228"/>
      <c r="M102" s="229" t="s">
        <v>35</v>
      </c>
      <c r="N102" s="230" t="s">
        <v>51</v>
      </c>
      <c r="O102" s="66"/>
      <c r="P102" s="185">
        <f t="shared" si="11"/>
        <v>0</v>
      </c>
      <c r="Q102" s="185">
        <v>1.6000000000000001E-3</v>
      </c>
      <c r="R102" s="185">
        <f t="shared" si="12"/>
        <v>3.04E-2</v>
      </c>
      <c r="S102" s="185">
        <v>0</v>
      </c>
      <c r="T102" s="186">
        <f t="shared" si="13"/>
        <v>0</v>
      </c>
      <c r="U102" s="36"/>
      <c r="V102" s="36"/>
      <c r="W102" s="36"/>
      <c r="X102" s="36"/>
      <c r="Y102" s="36"/>
      <c r="Z102" s="36"/>
      <c r="AA102" s="36"/>
      <c r="AB102" s="36"/>
      <c r="AC102" s="36"/>
      <c r="AD102" s="36"/>
      <c r="AE102" s="36"/>
      <c r="AR102" s="187" t="s">
        <v>386</v>
      </c>
      <c r="AT102" s="187" t="s">
        <v>240</v>
      </c>
      <c r="AU102" s="187" t="s">
        <v>89</v>
      </c>
      <c r="AY102" s="18" t="s">
        <v>142</v>
      </c>
      <c r="BE102" s="188">
        <f t="shared" si="14"/>
        <v>0</v>
      </c>
      <c r="BF102" s="188">
        <f t="shared" si="15"/>
        <v>0</v>
      </c>
      <c r="BG102" s="188">
        <f t="shared" si="16"/>
        <v>0</v>
      </c>
      <c r="BH102" s="188">
        <f t="shared" si="17"/>
        <v>0</v>
      </c>
      <c r="BI102" s="188">
        <f t="shared" si="18"/>
        <v>0</v>
      </c>
      <c r="BJ102" s="18" t="s">
        <v>21</v>
      </c>
      <c r="BK102" s="188">
        <f t="shared" si="19"/>
        <v>0</v>
      </c>
      <c r="BL102" s="18" t="s">
        <v>307</v>
      </c>
      <c r="BM102" s="187" t="s">
        <v>2022</v>
      </c>
    </row>
    <row r="103" spans="1:65" s="2" customFormat="1" ht="14.45" customHeight="1">
      <c r="A103" s="36"/>
      <c r="B103" s="37"/>
      <c r="C103" s="221" t="s">
        <v>312</v>
      </c>
      <c r="D103" s="221" t="s">
        <v>240</v>
      </c>
      <c r="E103" s="222" t="s">
        <v>2023</v>
      </c>
      <c r="F103" s="223" t="s">
        <v>2024</v>
      </c>
      <c r="G103" s="224" t="s">
        <v>177</v>
      </c>
      <c r="H103" s="225">
        <v>4</v>
      </c>
      <c r="I103" s="226"/>
      <c r="J103" s="227">
        <f t="shared" si="10"/>
        <v>0</v>
      </c>
      <c r="K103" s="223" t="s">
        <v>149</v>
      </c>
      <c r="L103" s="228"/>
      <c r="M103" s="229" t="s">
        <v>35</v>
      </c>
      <c r="N103" s="230" t="s">
        <v>51</v>
      </c>
      <c r="O103" s="66"/>
      <c r="P103" s="185">
        <f t="shared" si="11"/>
        <v>0</v>
      </c>
      <c r="Q103" s="185">
        <v>1.6000000000000001E-3</v>
      </c>
      <c r="R103" s="185">
        <f t="shared" si="12"/>
        <v>6.4000000000000003E-3</v>
      </c>
      <c r="S103" s="185">
        <v>0</v>
      </c>
      <c r="T103" s="186">
        <f t="shared" si="13"/>
        <v>0</v>
      </c>
      <c r="U103" s="36"/>
      <c r="V103" s="36"/>
      <c r="W103" s="36"/>
      <c r="X103" s="36"/>
      <c r="Y103" s="36"/>
      <c r="Z103" s="36"/>
      <c r="AA103" s="36"/>
      <c r="AB103" s="36"/>
      <c r="AC103" s="36"/>
      <c r="AD103" s="36"/>
      <c r="AE103" s="36"/>
      <c r="AR103" s="187" t="s">
        <v>386</v>
      </c>
      <c r="AT103" s="187" t="s">
        <v>240</v>
      </c>
      <c r="AU103" s="187" t="s">
        <v>89</v>
      </c>
      <c r="AY103" s="18" t="s">
        <v>142</v>
      </c>
      <c r="BE103" s="188">
        <f t="shared" si="14"/>
        <v>0</v>
      </c>
      <c r="BF103" s="188">
        <f t="shared" si="15"/>
        <v>0</v>
      </c>
      <c r="BG103" s="188">
        <f t="shared" si="16"/>
        <v>0</v>
      </c>
      <c r="BH103" s="188">
        <f t="shared" si="17"/>
        <v>0</v>
      </c>
      <c r="BI103" s="188">
        <f t="shared" si="18"/>
        <v>0</v>
      </c>
      <c r="BJ103" s="18" t="s">
        <v>21</v>
      </c>
      <c r="BK103" s="188">
        <f t="shared" si="19"/>
        <v>0</v>
      </c>
      <c r="BL103" s="18" t="s">
        <v>307</v>
      </c>
      <c r="BM103" s="187" t="s">
        <v>2025</v>
      </c>
    </row>
    <row r="104" spans="1:65" s="2" customFormat="1" ht="14.45" customHeight="1">
      <c r="A104" s="36"/>
      <c r="B104" s="37"/>
      <c r="C104" s="221" t="s">
        <v>318</v>
      </c>
      <c r="D104" s="221" t="s">
        <v>240</v>
      </c>
      <c r="E104" s="222" t="s">
        <v>2026</v>
      </c>
      <c r="F104" s="223" t="s">
        <v>2027</v>
      </c>
      <c r="G104" s="224" t="s">
        <v>177</v>
      </c>
      <c r="H104" s="225">
        <v>1</v>
      </c>
      <c r="I104" s="226"/>
      <c r="J104" s="227">
        <f t="shared" si="10"/>
        <v>0</v>
      </c>
      <c r="K104" s="223" t="s">
        <v>149</v>
      </c>
      <c r="L104" s="228"/>
      <c r="M104" s="229" t="s">
        <v>35</v>
      </c>
      <c r="N104" s="230" t="s">
        <v>51</v>
      </c>
      <c r="O104" s="66"/>
      <c r="P104" s="185">
        <f t="shared" si="11"/>
        <v>0</v>
      </c>
      <c r="Q104" s="185">
        <v>3.6000000000000002E-4</v>
      </c>
      <c r="R104" s="185">
        <f t="shared" si="12"/>
        <v>3.6000000000000002E-4</v>
      </c>
      <c r="S104" s="185">
        <v>0</v>
      </c>
      <c r="T104" s="186">
        <f t="shared" si="13"/>
        <v>0</v>
      </c>
      <c r="U104" s="36"/>
      <c r="V104" s="36"/>
      <c r="W104" s="36"/>
      <c r="X104" s="36"/>
      <c r="Y104" s="36"/>
      <c r="Z104" s="36"/>
      <c r="AA104" s="36"/>
      <c r="AB104" s="36"/>
      <c r="AC104" s="36"/>
      <c r="AD104" s="36"/>
      <c r="AE104" s="36"/>
      <c r="AR104" s="187" t="s">
        <v>386</v>
      </c>
      <c r="AT104" s="187" t="s">
        <v>240</v>
      </c>
      <c r="AU104" s="187" t="s">
        <v>89</v>
      </c>
      <c r="AY104" s="18" t="s">
        <v>142</v>
      </c>
      <c r="BE104" s="188">
        <f t="shared" si="14"/>
        <v>0</v>
      </c>
      <c r="BF104" s="188">
        <f t="shared" si="15"/>
        <v>0</v>
      </c>
      <c r="BG104" s="188">
        <f t="shared" si="16"/>
        <v>0</v>
      </c>
      <c r="BH104" s="188">
        <f t="shared" si="17"/>
        <v>0</v>
      </c>
      <c r="BI104" s="188">
        <f t="shared" si="18"/>
        <v>0</v>
      </c>
      <c r="BJ104" s="18" t="s">
        <v>21</v>
      </c>
      <c r="BK104" s="188">
        <f t="shared" si="19"/>
        <v>0</v>
      </c>
      <c r="BL104" s="18" t="s">
        <v>307</v>
      </c>
      <c r="BM104" s="187" t="s">
        <v>2028</v>
      </c>
    </row>
    <row r="105" spans="1:65" s="2" customFormat="1" ht="14.45" customHeight="1">
      <c r="A105" s="36"/>
      <c r="B105" s="37"/>
      <c r="C105" s="221" t="s">
        <v>322</v>
      </c>
      <c r="D105" s="221" t="s">
        <v>240</v>
      </c>
      <c r="E105" s="222" t="s">
        <v>2029</v>
      </c>
      <c r="F105" s="223" t="s">
        <v>2030</v>
      </c>
      <c r="G105" s="224" t="s">
        <v>177</v>
      </c>
      <c r="H105" s="225">
        <v>2</v>
      </c>
      <c r="I105" s="226"/>
      <c r="J105" s="227">
        <f t="shared" si="10"/>
        <v>0</v>
      </c>
      <c r="K105" s="223" t="s">
        <v>149</v>
      </c>
      <c r="L105" s="228"/>
      <c r="M105" s="229" t="s">
        <v>35</v>
      </c>
      <c r="N105" s="230" t="s">
        <v>51</v>
      </c>
      <c r="O105" s="66"/>
      <c r="P105" s="185">
        <f t="shared" si="11"/>
        <v>0</v>
      </c>
      <c r="Q105" s="185">
        <v>1.8E-3</v>
      </c>
      <c r="R105" s="185">
        <f t="shared" si="12"/>
        <v>3.5999999999999999E-3</v>
      </c>
      <c r="S105" s="185">
        <v>0</v>
      </c>
      <c r="T105" s="186">
        <f t="shared" si="13"/>
        <v>0</v>
      </c>
      <c r="U105" s="36"/>
      <c r="V105" s="36"/>
      <c r="W105" s="36"/>
      <c r="X105" s="36"/>
      <c r="Y105" s="36"/>
      <c r="Z105" s="36"/>
      <c r="AA105" s="36"/>
      <c r="AB105" s="36"/>
      <c r="AC105" s="36"/>
      <c r="AD105" s="36"/>
      <c r="AE105" s="36"/>
      <c r="AR105" s="187" t="s">
        <v>386</v>
      </c>
      <c r="AT105" s="187" t="s">
        <v>240</v>
      </c>
      <c r="AU105" s="187" t="s">
        <v>89</v>
      </c>
      <c r="AY105" s="18" t="s">
        <v>142</v>
      </c>
      <c r="BE105" s="188">
        <f t="shared" si="14"/>
        <v>0</v>
      </c>
      <c r="BF105" s="188">
        <f t="shared" si="15"/>
        <v>0</v>
      </c>
      <c r="BG105" s="188">
        <f t="shared" si="16"/>
        <v>0</v>
      </c>
      <c r="BH105" s="188">
        <f t="shared" si="17"/>
        <v>0</v>
      </c>
      <c r="BI105" s="188">
        <f t="shared" si="18"/>
        <v>0</v>
      </c>
      <c r="BJ105" s="18" t="s">
        <v>21</v>
      </c>
      <c r="BK105" s="188">
        <f t="shared" si="19"/>
        <v>0</v>
      </c>
      <c r="BL105" s="18" t="s">
        <v>307</v>
      </c>
      <c r="BM105" s="187" t="s">
        <v>2031</v>
      </c>
    </row>
    <row r="106" spans="1:65" s="2" customFormat="1" ht="14.45" customHeight="1">
      <c r="A106" s="36"/>
      <c r="B106" s="37"/>
      <c r="C106" s="221" t="s">
        <v>326</v>
      </c>
      <c r="D106" s="221" t="s">
        <v>240</v>
      </c>
      <c r="E106" s="222" t="s">
        <v>2032</v>
      </c>
      <c r="F106" s="223" t="s">
        <v>2033</v>
      </c>
      <c r="G106" s="224" t="s">
        <v>177</v>
      </c>
      <c r="H106" s="225">
        <v>1</v>
      </c>
      <c r="I106" s="226"/>
      <c r="J106" s="227">
        <f t="shared" si="10"/>
        <v>0</v>
      </c>
      <c r="K106" s="223" t="s">
        <v>149</v>
      </c>
      <c r="L106" s="228"/>
      <c r="M106" s="229" t="s">
        <v>35</v>
      </c>
      <c r="N106" s="230" t="s">
        <v>51</v>
      </c>
      <c r="O106" s="66"/>
      <c r="P106" s="185">
        <f t="shared" si="11"/>
        <v>0</v>
      </c>
      <c r="Q106" s="185">
        <v>1.8E-3</v>
      </c>
      <c r="R106" s="185">
        <f t="shared" si="12"/>
        <v>1.8E-3</v>
      </c>
      <c r="S106" s="185">
        <v>0</v>
      </c>
      <c r="T106" s="186">
        <f t="shared" si="13"/>
        <v>0</v>
      </c>
      <c r="U106" s="36"/>
      <c r="V106" s="36"/>
      <c r="W106" s="36"/>
      <c r="X106" s="36"/>
      <c r="Y106" s="36"/>
      <c r="Z106" s="36"/>
      <c r="AA106" s="36"/>
      <c r="AB106" s="36"/>
      <c r="AC106" s="36"/>
      <c r="AD106" s="36"/>
      <c r="AE106" s="36"/>
      <c r="AR106" s="187" t="s">
        <v>386</v>
      </c>
      <c r="AT106" s="187" t="s">
        <v>240</v>
      </c>
      <c r="AU106" s="187" t="s">
        <v>89</v>
      </c>
      <c r="AY106" s="18" t="s">
        <v>142</v>
      </c>
      <c r="BE106" s="188">
        <f t="shared" si="14"/>
        <v>0</v>
      </c>
      <c r="BF106" s="188">
        <f t="shared" si="15"/>
        <v>0</v>
      </c>
      <c r="BG106" s="188">
        <f t="shared" si="16"/>
        <v>0</v>
      </c>
      <c r="BH106" s="188">
        <f t="shared" si="17"/>
        <v>0</v>
      </c>
      <c r="BI106" s="188">
        <f t="shared" si="18"/>
        <v>0</v>
      </c>
      <c r="BJ106" s="18" t="s">
        <v>21</v>
      </c>
      <c r="BK106" s="188">
        <f t="shared" si="19"/>
        <v>0</v>
      </c>
      <c r="BL106" s="18" t="s">
        <v>307</v>
      </c>
      <c r="BM106" s="187" t="s">
        <v>2034</v>
      </c>
    </row>
    <row r="107" spans="1:65" s="2" customFormat="1" ht="14.45" customHeight="1">
      <c r="A107" s="36"/>
      <c r="B107" s="37"/>
      <c r="C107" s="221" t="s">
        <v>7</v>
      </c>
      <c r="D107" s="221" t="s">
        <v>240</v>
      </c>
      <c r="E107" s="222" t="s">
        <v>2035</v>
      </c>
      <c r="F107" s="223" t="s">
        <v>2036</v>
      </c>
      <c r="G107" s="224" t="s">
        <v>177</v>
      </c>
      <c r="H107" s="225">
        <v>2</v>
      </c>
      <c r="I107" s="226"/>
      <c r="J107" s="227">
        <f t="shared" si="10"/>
        <v>0</v>
      </c>
      <c r="K107" s="223" t="s">
        <v>149</v>
      </c>
      <c r="L107" s="228"/>
      <c r="M107" s="229" t="s">
        <v>35</v>
      </c>
      <c r="N107" s="230" t="s">
        <v>51</v>
      </c>
      <c r="O107" s="66"/>
      <c r="P107" s="185">
        <f t="shared" si="11"/>
        <v>0</v>
      </c>
      <c r="Q107" s="185">
        <v>1.8E-3</v>
      </c>
      <c r="R107" s="185">
        <f t="shared" si="12"/>
        <v>3.5999999999999999E-3</v>
      </c>
      <c r="S107" s="185">
        <v>0</v>
      </c>
      <c r="T107" s="186">
        <f t="shared" si="13"/>
        <v>0</v>
      </c>
      <c r="U107" s="36"/>
      <c r="V107" s="36"/>
      <c r="W107" s="36"/>
      <c r="X107" s="36"/>
      <c r="Y107" s="36"/>
      <c r="Z107" s="36"/>
      <c r="AA107" s="36"/>
      <c r="AB107" s="36"/>
      <c r="AC107" s="36"/>
      <c r="AD107" s="36"/>
      <c r="AE107" s="36"/>
      <c r="AR107" s="187" t="s">
        <v>386</v>
      </c>
      <c r="AT107" s="187" t="s">
        <v>240</v>
      </c>
      <c r="AU107" s="187" t="s">
        <v>89</v>
      </c>
      <c r="AY107" s="18" t="s">
        <v>142</v>
      </c>
      <c r="BE107" s="188">
        <f t="shared" si="14"/>
        <v>0</v>
      </c>
      <c r="BF107" s="188">
        <f t="shared" si="15"/>
        <v>0</v>
      </c>
      <c r="BG107" s="188">
        <f t="shared" si="16"/>
        <v>0</v>
      </c>
      <c r="BH107" s="188">
        <f t="shared" si="17"/>
        <v>0</v>
      </c>
      <c r="BI107" s="188">
        <f t="shared" si="18"/>
        <v>0</v>
      </c>
      <c r="BJ107" s="18" t="s">
        <v>21</v>
      </c>
      <c r="BK107" s="188">
        <f t="shared" si="19"/>
        <v>0</v>
      </c>
      <c r="BL107" s="18" t="s">
        <v>307</v>
      </c>
      <c r="BM107" s="187" t="s">
        <v>2037</v>
      </c>
    </row>
    <row r="108" spans="1:65" s="2" customFormat="1" ht="14.45" customHeight="1">
      <c r="A108" s="36"/>
      <c r="B108" s="37"/>
      <c r="C108" s="221" t="s">
        <v>335</v>
      </c>
      <c r="D108" s="221" t="s">
        <v>240</v>
      </c>
      <c r="E108" s="222" t="s">
        <v>2038</v>
      </c>
      <c r="F108" s="223" t="s">
        <v>2039</v>
      </c>
      <c r="G108" s="224" t="s">
        <v>177</v>
      </c>
      <c r="H108" s="225">
        <v>2</v>
      </c>
      <c r="I108" s="226"/>
      <c r="J108" s="227">
        <f t="shared" si="10"/>
        <v>0</v>
      </c>
      <c r="K108" s="223" t="s">
        <v>149</v>
      </c>
      <c r="L108" s="228"/>
      <c r="M108" s="229" t="s">
        <v>35</v>
      </c>
      <c r="N108" s="230" t="s">
        <v>51</v>
      </c>
      <c r="O108" s="66"/>
      <c r="P108" s="185">
        <f t="shared" si="11"/>
        <v>0</v>
      </c>
      <c r="Q108" s="185">
        <v>1.8E-3</v>
      </c>
      <c r="R108" s="185">
        <f t="shared" si="12"/>
        <v>3.5999999999999999E-3</v>
      </c>
      <c r="S108" s="185">
        <v>0</v>
      </c>
      <c r="T108" s="186">
        <f t="shared" si="13"/>
        <v>0</v>
      </c>
      <c r="U108" s="36"/>
      <c r="V108" s="36"/>
      <c r="W108" s="36"/>
      <c r="X108" s="36"/>
      <c r="Y108" s="36"/>
      <c r="Z108" s="36"/>
      <c r="AA108" s="36"/>
      <c r="AB108" s="36"/>
      <c r="AC108" s="36"/>
      <c r="AD108" s="36"/>
      <c r="AE108" s="36"/>
      <c r="AR108" s="187" t="s">
        <v>386</v>
      </c>
      <c r="AT108" s="187" t="s">
        <v>240</v>
      </c>
      <c r="AU108" s="187" t="s">
        <v>89</v>
      </c>
      <c r="AY108" s="18" t="s">
        <v>142</v>
      </c>
      <c r="BE108" s="188">
        <f t="shared" si="14"/>
        <v>0</v>
      </c>
      <c r="BF108" s="188">
        <f t="shared" si="15"/>
        <v>0</v>
      </c>
      <c r="BG108" s="188">
        <f t="shared" si="16"/>
        <v>0</v>
      </c>
      <c r="BH108" s="188">
        <f t="shared" si="17"/>
        <v>0</v>
      </c>
      <c r="BI108" s="188">
        <f t="shared" si="18"/>
        <v>0</v>
      </c>
      <c r="BJ108" s="18" t="s">
        <v>21</v>
      </c>
      <c r="BK108" s="188">
        <f t="shared" si="19"/>
        <v>0</v>
      </c>
      <c r="BL108" s="18" t="s">
        <v>307</v>
      </c>
      <c r="BM108" s="187" t="s">
        <v>2040</v>
      </c>
    </row>
    <row r="109" spans="1:65" s="2" customFormat="1" ht="14.45" customHeight="1">
      <c r="A109" s="36"/>
      <c r="B109" s="37"/>
      <c r="C109" s="221" t="s">
        <v>341</v>
      </c>
      <c r="D109" s="221" t="s">
        <v>240</v>
      </c>
      <c r="E109" s="222" t="s">
        <v>2041</v>
      </c>
      <c r="F109" s="223" t="s">
        <v>2042</v>
      </c>
      <c r="G109" s="224" t="s">
        <v>177</v>
      </c>
      <c r="H109" s="225">
        <v>1</v>
      </c>
      <c r="I109" s="226"/>
      <c r="J109" s="227">
        <f t="shared" si="10"/>
        <v>0</v>
      </c>
      <c r="K109" s="223" t="s">
        <v>149</v>
      </c>
      <c r="L109" s="228"/>
      <c r="M109" s="229" t="s">
        <v>35</v>
      </c>
      <c r="N109" s="230" t="s">
        <v>51</v>
      </c>
      <c r="O109" s="66"/>
      <c r="P109" s="185">
        <f t="shared" si="11"/>
        <v>0</v>
      </c>
      <c r="Q109" s="185">
        <v>1.8E-3</v>
      </c>
      <c r="R109" s="185">
        <f t="shared" si="12"/>
        <v>1.8E-3</v>
      </c>
      <c r="S109" s="185">
        <v>0</v>
      </c>
      <c r="T109" s="186">
        <f t="shared" si="13"/>
        <v>0</v>
      </c>
      <c r="U109" s="36"/>
      <c r="V109" s="36"/>
      <c r="W109" s="36"/>
      <c r="X109" s="36"/>
      <c r="Y109" s="36"/>
      <c r="Z109" s="36"/>
      <c r="AA109" s="36"/>
      <c r="AB109" s="36"/>
      <c r="AC109" s="36"/>
      <c r="AD109" s="36"/>
      <c r="AE109" s="36"/>
      <c r="AR109" s="187" t="s">
        <v>386</v>
      </c>
      <c r="AT109" s="187" t="s">
        <v>240</v>
      </c>
      <c r="AU109" s="187" t="s">
        <v>89</v>
      </c>
      <c r="AY109" s="18" t="s">
        <v>142</v>
      </c>
      <c r="BE109" s="188">
        <f t="shared" si="14"/>
        <v>0</v>
      </c>
      <c r="BF109" s="188">
        <f t="shared" si="15"/>
        <v>0</v>
      </c>
      <c r="BG109" s="188">
        <f t="shared" si="16"/>
        <v>0</v>
      </c>
      <c r="BH109" s="188">
        <f t="shared" si="17"/>
        <v>0</v>
      </c>
      <c r="BI109" s="188">
        <f t="shared" si="18"/>
        <v>0</v>
      </c>
      <c r="BJ109" s="18" t="s">
        <v>21</v>
      </c>
      <c r="BK109" s="188">
        <f t="shared" si="19"/>
        <v>0</v>
      </c>
      <c r="BL109" s="18" t="s">
        <v>307</v>
      </c>
      <c r="BM109" s="187" t="s">
        <v>2043</v>
      </c>
    </row>
    <row r="110" spans="1:65" s="2" customFormat="1" ht="14.45" customHeight="1">
      <c r="A110" s="36"/>
      <c r="B110" s="37"/>
      <c r="C110" s="221" t="s">
        <v>346</v>
      </c>
      <c r="D110" s="221" t="s">
        <v>240</v>
      </c>
      <c r="E110" s="222" t="s">
        <v>2044</v>
      </c>
      <c r="F110" s="223" t="s">
        <v>2045</v>
      </c>
      <c r="G110" s="224" t="s">
        <v>177</v>
      </c>
      <c r="H110" s="225">
        <v>1</v>
      </c>
      <c r="I110" s="226"/>
      <c r="J110" s="227">
        <f t="shared" si="10"/>
        <v>0</v>
      </c>
      <c r="K110" s="223" t="s">
        <v>149</v>
      </c>
      <c r="L110" s="228"/>
      <c r="M110" s="229" t="s">
        <v>35</v>
      </c>
      <c r="N110" s="230" t="s">
        <v>51</v>
      </c>
      <c r="O110" s="66"/>
      <c r="P110" s="185">
        <f t="shared" si="11"/>
        <v>0</v>
      </c>
      <c r="Q110" s="185">
        <v>1.8E-3</v>
      </c>
      <c r="R110" s="185">
        <f t="shared" si="12"/>
        <v>1.8E-3</v>
      </c>
      <c r="S110" s="185">
        <v>0</v>
      </c>
      <c r="T110" s="186">
        <f t="shared" si="13"/>
        <v>0</v>
      </c>
      <c r="U110" s="36"/>
      <c r="V110" s="36"/>
      <c r="W110" s="36"/>
      <c r="X110" s="36"/>
      <c r="Y110" s="36"/>
      <c r="Z110" s="36"/>
      <c r="AA110" s="36"/>
      <c r="AB110" s="36"/>
      <c r="AC110" s="36"/>
      <c r="AD110" s="36"/>
      <c r="AE110" s="36"/>
      <c r="AR110" s="187" t="s">
        <v>386</v>
      </c>
      <c r="AT110" s="187" t="s">
        <v>240</v>
      </c>
      <c r="AU110" s="187" t="s">
        <v>89</v>
      </c>
      <c r="AY110" s="18" t="s">
        <v>142</v>
      </c>
      <c r="BE110" s="188">
        <f t="shared" si="14"/>
        <v>0</v>
      </c>
      <c r="BF110" s="188">
        <f t="shared" si="15"/>
        <v>0</v>
      </c>
      <c r="BG110" s="188">
        <f t="shared" si="16"/>
        <v>0</v>
      </c>
      <c r="BH110" s="188">
        <f t="shared" si="17"/>
        <v>0</v>
      </c>
      <c r="BI110" s="188">
        <f t="shared" si="18"/>
        <v>0</v>
      </c>
      <c r="BJ110" s="18" t="s">
        <v>21</v>
      </c>
      <c r="BK110" s="188">
        <f t="shared" si="19"/>
        <v>0</v>
      </c>
      <c r="BL110" s="18" t="s">
        <v>307</v>
      </c>
      <c r="BM110" s="187" t="s">
        <v>2046</v>
      </c>
    </row>
    <row r="111" spans="1:65" s="2" customFormat="1" ht="14.45" customHeight="1">
      <c r="A111" s="36"/>
      <c r="B111" s="37"/>
      <c r="C111" s="221" t="s">
        <v>351</v>
      </c>
      <c r="D111" s="221" t="s">
        <v>240</v>
      </c>
      <c r="E111" s="222" t="s">
        <v>2047</v>
      </c>
      <c r="F111" s="223" t="s">
        <v>2048</v>
      </c>
      <c r="G111" s="224" t="s">
        <v>177</v>
      </c>
      <c r="H111" s="225">
        <v>1</v>
      </c>
      <c r="I111" s="226"/>
      <c r="J111" s="227">
        <f t="shared" si="10"/>
        <v>0</v>
      </c>
      <c r="K111" s="223" t="s">
        <v>149</v>
      </c>
      <c r="L111" s="228"/>
      <c r="M111" s="229" t="s">
        <v>35</v>
      </c>
      <c r="N111" s="230" t="s">
        <v>51</v>
      </c>
      <c r="O111" s="66"/>
      <c r="P111" s="185">
        <f t="shared" si="11"/>
        <v>0</v>
      </c>
      <c r="Q111" s="185">
        <v>1.8E-3</v>
      </c>
      <c r="R111" s="185">
        <f t="shared" si="12"/>
        <v>1.8E-3</v>
      </c>
      <c r="S111" s="185">
        <v>0</v>
      </c>
      <c r="T111" s="186">
        <f t="shared" si="13"/>
        <v>0</v>
      </c>
      <c r="U111" s="36"/>
      <c r="V111" s="36"/>
      <c r="W111" s="36"/>
      <c r="X111" s="36"/>
      <c r="Y111" s="36"/>
      <c r="Z111" s="36"/>
      <c r="AA111" s="36"/>
      <c r="AB111" s="36"/>
      <c r="AC111" s="36"/>
      <c r="AD111" s="36"/>
      <c r="AE111" s="36"/>
      <c r="AR111" s="187" t="s">
        <v>386</v>
      </c>
      <c r="AT111" s="187" t="s">
        <v>240</v>
      </c>
      <c r="AU111" s="187" t="s">
        <v>89</v>
      </c>
      <c r="AY111" s="18" t="s">
        <v>142</v>
      </c>
      <c r="BE111" s="188">
        <f t="shared" si="14"/>
        <v>0</v>
      </c>
      <c r="BF111" s="188">
        <f t="shared" si="15"/>
        <v>0</v>
      </c>
      <c r="BG111" s="188">
        <f t="shared" si="16"/>
        <v>0</v>
      </c>
      <c r="BH111" s="188">
        <f t="shared" si="17"/>
        <v>0</v>
      </c>
      <c r="BI111" s="188">
        <f t="shared" si="18"/>
        <v>0</v>
      </c>
      <c r="BJ111" s="18" t="s">
        <v>21</v>
      </c>
      <c r="BK111" s="188">
        <f t="shared" si="19"/>
        <v>0</v>
      </c>
      <c r="BL111" s="18" t="s">
        <v>307</v>
      </c>
      <c r="BM111" s="187" t="s">
        <v>2049</v>
      </c>
    </row>
    <row r="112" spans="1:65" s="2" customFormat="1" ht="14.45" customHeight="1">
      <c r="A112" s="36"/>
      <c r="B112" s="37"/>
      <c r="C112" s="221" t="s">
        <v>356</v>
      </c>
      <c r="D112" s="221" t="s">
        <v>240</v>
      </c>
      <c r="E112" s="222" t="s">
        <v>2050</v>
      </c>
      <c r="F112" s="223" t="s">
        <v>2051</v>
      </c>
      <c r="G112" s="224" t="s">
        <v>177</v>
      </c>
      <c r="H112" s="225">
        <v>2</v>
      </c>
      <c r="I112" s="226"/>
      <c r="J112" s="227">
        <f t="shared" si="10"/>
        <v>0</v>
      </c>
      <c r="K112" s="223" t="s">
        <v>149</v>
      </c>
      <c r="L112" s="228"/>
      <c r="M112" s="229" t="s">
        <v>35</v>
      </c>
      <c r="N112" s="230" t="s">
        <v>51</v>
      </c>
      <c r="O112" s="66"/>
      <c r="P112" s="185">
        <f t="shared" si="11"/>
        <v>0</v>
      </c>
      <c r="Q112" s="185">
        <v>1.8E-3</v>
      </c>
      <c r="R112" s="185">
        <f t="shared" si="12"/>
        <v>3.5999999999999999E-3</v>
      </c>
      <c r="S112" s="185">
        <v>0</v>
      </c>
      <c r="T112" s="186">
        <f t="shared" si="13"/>
        <v>0</v>
      </c>
      <c r="U112" s="36"/>
      <c r="V112" s="36"/>
      <c r="W112" s="36"/>
      <c r="X112" s="36"/>
      <c r="Y112" s="36"/>
      <c r="Z112" s="36"/>
      <c r="AA112" s="36"/>
      <c r="AB112" s="36"/>
      <c r="AC112" s="36"/>
      <c r="AD112" s="36"/>
      <c r="AE112" s="36"/>
      <c r="AR112" s="187" t="s">
        <v>386</v>
      </c>
      <c r="AT112" s="187" t="s">
        <v>240</v>
      </c>
      <c r="AU112" s="187" t="s">
        <v>89</v>
      </c>
      <c r="AY112" s="18" t="s">
        <v>142</v>
      </c>
      <c r="BE112" s="188">
        <f t="shared" si="14"/>
        <v>0</v>
      </c>
      <c r="BF112" s="188">
        <f t="shared" si="15"/>
        <v>0</v>
      </c>
      <c r="BG112" s="188">
        <f t="shared" si="16"/>
        <v>0</v>
      </c>
      <c r="BH112" s="188">
        <f t="shared" si="17"/>
        <v>0</v>
      </c>
      <c r="BI112" s="188">
        <f t="shared" si="18"/>
        <v>0</v>
      </c>
      <c r="BJ112" s="18" t="s">
        <v>21</v>
      </c>
      <c r="BK112" s="188">
        <f t="shared" si="19"/>
        <v>0</v>
      </c>
      <c r="BL112" s="18" t="s">
        <v>307</v>
      </c>
      <c r="BM112" s="187" t="s">
        <v>2052</v>
      </c>
    </row>
    <row r="113" spans="1:65" s="2" customFormat="1" ht="14.45" customHeight="1">
      <c r="A113" s="36"/>
      <c r="B113" s="37"/>
      <c r="C113" s="221" t="s">
        <v>361</v>
      </c>
      <c r="D113" s="221" t="s">
        <v>240</v>
      </c>
      <c r="E113" s="222" t="s">
        <v>2053</v>
      </c>
      <c r="F113" s="223" t="s">
        <v>2054</v>
      </c>
      <c r="G113" s="224" t="s">
        <v>177</v>
      </c>
      <c r="H113" s="225">
        <v>4</v>
      </c>
      <c r="I113" s="226"/>
      <c r="J113" s="227">
        <f t="shared" si="10"/>
        <v>0</v>
      </c>
      <c r="K113" s="223" t="s">
        <v>149</v>
      </c>
      <c r="L113" s="228"/>
      <c r="M113" s="229" t="s">
        <v>35</v>
      </c>
      <c r="N113" s="230" t="s">
        <v>51</v>
      </c>
      <c r="O113" s="66"/>
      <c r="P113" s="185">
        <f t="shared" si="11"/>
        <v>0</v>
      </c>
      <c r="Q113" s="185">
        <v>1.8E-3</v>
      </c>
      <c r="R113" s="185">
        <f t="shared" si="12"/>
        <v>7.1999999999999998E-3</v>
      </c>
      <c r="S113" s="185">
        <v>0</v>
      </c>
      <c r="T113" s="186">
        <f t="shared" si="13"/>
        <v>0</v>
      </c>
      <c r="U113" s="36"/>
      <c r="V113" s="36"/>
      <c r="W113" s="36"/>
      <c r="X113" s="36"/>
      <c r="Y113" s="36"/>
      <c r="Z113" s="36"/>
      <c r="AA113" s="36"/>
      <c r="AB113" s="36"/>
      <c r="AC113" s="36"/>
      <c r="AD113" s="36"/>
      <c r="AE113" s="36"/>
      <c r="AR113" s="187" t="s">
        <v>386</v>
      </c>
      <c r="AT113" s="187" t="s">
        <v>240</v>
      </c>
      <c r="AU113" s="187" t="s">
        <v>89</v>
      </c>
      <c r="AY113" s="18" t="s">
        <v>142</v>
      </c>
      <c r="BE113" s="188">
        <f t="shared" si="14"/>
        <v>0</v>
      </c>
      <c r="BF113" s="188">
        <f t="shared" si="15"/>
        <v>0</v>
      </c>
      <c r="BG113" s="188">
        <f t="shared" si="16"/>
        <v>0</v>
      </c>
      <c r="BH113" s="188">
        <f t="shared" si="17"/>
        <v>0</v>
      </c>
      <c r="BI113" s="188">
        <f t="shared" si="18"/>
        <v>0</v>
      </c>
      <c r="BJ113" s="18" t="s">
        <v>21</v>
      </c>
      <c r="BK113" s="188">
        <f t="shared" si="19"/>
        <v>0</v>
      </c>
      <c r="BL113" s="18" t="s">
        <v>307</v>
      </c>
      <c r="BM113" s="187" t="s">
        <v>2055</v>
      </c>
    </row>
    <row r="114" spans="1:65" s="2" customFormat="1" ht="14.45" customHeight="1">
      <c r="A114" s="36"/>
      <c r="B114" s="37"/>
      <c r="C114" s="221" t="s">
        <v>365</v>
      </c>
      <c r="D114" s="221" t="s">
        <v>240</v>
      </c>
      <c r="E114" s="222" t="s">
        <v>2056</v>
      </c>
      <c r="F114" s="223" t="s">
        <v>2057</v>
      </c>
      <c r="G114" s="224" t="s">
        <v>177</v>
      </c>
      <c r="H114" s="225">
        <v>2</v>
      </c>
      <c r="I114" s="226"/>
      <c r="J114" s="227">
        <f t="shared" si="10"/>
        <v>0</v>
      </c>
      <c r="K114" s="223" t="s">
        <v>149</v>
      </c>
      <c r="L114" s="228"/>
      <c r="M114" s="229" t="s">
        <v>35</v>
      </c>
      <c r="N114" s="230" t="s">
        <v>51</v>
      </c>
      <c r="O114" s="66"/>
      <c r="P114" s="185">
        <f t="shared" si="11"/>
        <v>0</v>
      </c>
      <c r="Q114" s="185">
        <v>1.8E-3</v>
      </c>
      <c r="R114" s="185">
        <f t="shared" si="12"/>
        <v>3.5999999999999999E-3</v>
      </c>
      <c r="S114" s="185">
        <v>0</v>
      </c>
      <c r="T114" s="186">
        <f t="shared" si="13"/>
        <v>0</v>
      </c>
      <c r="U114" s="36"/>
      <c r="V114" s="36"/>
      <c r="W114" s="36"/>
      <c r="X114" s="36"/>
      <c r="Y114" s="36"/>
      <c r="Z114" s="36"/>
      <c r="AA114" s="36"/>
      <c r="AB114" s="36"/>
      <c r="AC114" s="36"/>
      <c r="AD114" s="36"/>
      <c r="AE114" s="36"/>
      <c r="AR114" s="187" t="s">
        <v>386</v>
      </c>
      <c r="AT114" s="187" t="s">
        <v>240</v>
      </c>
      <c r="AU114" s="187" t="s">
        <v>89</v>
      </c>
      <c r="AY114" s="18" t="s">
        <v>142</v>
      </c>
      <c r="BE114" s="188">
        <f t="shared" si="14"/>
        <v>0</v>
      </c>
      <c r="BF114" s="188">
        <f t="shared" si="15"/>
        <v>0</v>
      </c>
      <c r="BG114" s="188">
        <f t="shared" si="16"/>
        <v>0</v>
      </c>
      <c r="BH114" s="188">
        <f t="shared" si="17"/>
        <v>0</v>
      </c>
      <c r="BI114" s="188">
        <f t="shared" si="18"/>
        <v>0</v>
      </c>
      <c r="BJ114" s="18" t="s">
        <v>21</v>
      </c>
      <c r="BK114" s="188">
        <f t="shared" si="19"/>
        <v>0</v>
      </c>
      <c r="BL114" s="18" t="s">
        <v>307</v>
      </c>
      <c r="BM114" s="187" t="s">
        <v>2058</v>
      </c>
    </row>
    <row r="115" spans="1:65" s="2" customFormat="1" ht="14.45" customHeight="1">
      <c r="A115" s="36"/>
      <c r="B115" s="37"/>
      <c r="C115" s="221" t="s">
        <v>370</v>
      </c>
      <c r="D115" s="221" t="s">
        <v>240</v>
      </c>
      <c r="E115" s="222" t="s">
        <v>2059</v>
      </c>
      <c r="F115" s="223" t="s">
        <v>2060</v>
      </c>
      <c r="G115" s="224" t="s">
        <v>177</v>
      </c>
      <c r="H115" s="225">
        <v>2</v>
      </c>
      <c r="I115" s="226"/>
      <c r="J115" s="227">
        <f t="shared" si="10"/>
        <v>0</v>
      </c>
      <c r="K115" s="223" t="s">
        <v>149</v>
      </c>
      <c r="L115" s="228"/>
      <c r="M115" s="229" t="s">
        <v>35</v>
      </c>
      <c r="N115" s="230" t="s">
        <v>51</v>
      </c>
      <c r="O115" s="66"/>
      <c r="P115" s="185">
        <f t="shared" si="11"/>
        <v>0</v>
      </c>
      <c r="Q115" s="185">
        <v>1.8E-3</v>
      </c>
      <c r="R115" s="185">
        <f t="shared" si="12"/>
        <v>3.5999999999999999E-3</v>
      </c>
      <c r="S115" s="185">
        <v>0</v>
      </c>
      <c r="T115" s="186">
        <f t="shared" si="13"/>
        <v>0</v>
      </c>
      <c r="U115" s="36"/>
      <c r="V115" s="36"/>
      <c r="W115" s="36"/>
      <c r="X115" s="36"/>
      <c r="Y115" s="36"/>
      <c r="Z115" s="36"/>
      <c r="AA115" s="36"/>
      <c r="AB115" s="36"/>
      <c r="AC115" s="36"/>
      <c r="AD115" s="36"/>
      <c r="AE115" s="36"/>
      <c r="AR115" s="187" t="s">
        <v>386</v>
      </c>
      <c r="AT115" s="187" t="s">
        <v>240</v>
      </c>
      <c r="AU115" s="187" t="s">
        <v>89</v>
      </c>
      <c r="AY115" s="18" t="s">
        <v>142</v>
      </c>
      <c r="BE115" s="188">
        <f t="shared" si="14"/>
        <v>0</v>
      </c>
      <c r="BF115" s="188">
        <f t="shared" si="15"/>
        <v>0</v>
      </c>
      <c r="BG115" s="188">
        <f t="shared" si="16"/>
        <v>0</v>
      </c>
      <c r="BH115" s="188">
        <f t="shared" si="17"/>
        <v>0</v>
      </c>
      <c r="BI115" s="188">
        <f t="shared" si="18"/>
        <v>0</v>
      </c>
      <c r="BJ115" s="18" t="s">
        <v>21</v>
      </c>
      <c r="BK115" s="188">
        <f t="shared" si="19"/>
        <v>0</v>
      </c>
      <c r="BL115" s="18" t="s">
        <v>307</v>
      </c>
      <c r="BM115" s="187" t="s">
        <v>2061</v>
      </c>
    </row>
    <row r="116" spans="1:65" s="2" customFormat="1" ht="14.45" customHeight="1">
      <c r="A116" s="36"/>
      <c r="B116" s="37"/>
      <c r="C116" s="221" t="s">
        <v>376</v>
      </c>
      <c r="D116" s="221" t="s">
        <v>240</v>
      </c>
      <c r="E116" s="222" t="s">
        <v>2062</v>
      </c>
      <c r="F116" s="223" t="s">
        <v>2063</v>
      </c>
      <c r="G116" s="224" t="s">
        <v>177</v>
      </c>
      <c r="H116" s="225">
        <v>11</v>
      </c>
      <c r="I116" s="226"/>
      <c r="J116" s="227">
        <f t="shared" si="10"/>
        <v>0</v>
      </c>
      <c r="K116" s="223" t="s">
        <v>149</v>
      </c>
      <c r="L116" s="228"/>
      <c r="M116" s="229" t="s">
        <v>35</v>
      </c>
      <c r="N116" s="230" t="s">
        <v>51</v>
      </c>
      <c r="O116" s="66"/>
      <c r="P116" s="185">
        <f t="shared" si="11"/>
        <v>0</v>
      </c>
      <c r="Q116" s="185">
        <v>1.8E-3</v>
      </c>
      <c r="R116" s="185">
        <f t="shared" si="12"/>
        <v>1.9799999999999998E-2</v>
      </c>
      <c r="S116" s="185">
        <v>0</v>
      </c>
      <c r="T116" s="186">
        <f t="shared" si="13"/>
        <v>0</v>
      </c>
      <c r="U116" s="36"/>
      <c r="V116" s="36"/>
      <c r="W116" s="36"/>
      <c r="X116" s="36"/>
      <c r="Y116" s="36"/>
      <c r="Z116" s="36"/>
      <c r="AA116" s="36"/>
      <c r="AB116" s="36"/>
      <c r="AC116" s="36"/>
      <c r="AD116" s="36"/>
      <c r="AE116" s="36"/>
      <c r="AR116" s="187" t="s">
        <v>386</v>
      </c>
      <c r="AT116" s="187" t="s">
        <v>240</v>
      </c>
      <c r="AU116" s="187" t="s">
        <v>89</v>
      </c>
      <c r="AY116" s="18" t="s">
        <v>142</v>
      </c>
      <c r="BE116" s="188">
        <f t="shared" si="14"/>
        <v>0</v>
      </c>
      <c r="BF116" s="188">
        <f t="shared" si="15"/>
        <v>0</v>
      </c>
      <c r="BG116" s="188">
        <f t="shared" si="16"/>
        <v>0</v>
      </c>
      <c r="BH116" s="188">
        <f t="shared" si="17"/>
        <v>0</v>
      </c>
      <c r="BI116" s="188">
        <f t="shared" si="18"/>
        <v>0</v>
      </c>
      <c r="BJ116" s="18" t="s">
        <v>21</v>
      </c>
      <c r="BK116" s="188">
        <f t="shared" si="19"/>
        <v>0</v>
      </c>
      <c r="BL116" s="18" t="s">
        <v>307</v>
      </c>
      <c r="BM116" s="187" t="s">
        <v>2064</v>
      </c>
    </row>
    <row r="117" spans="1:65" s="2" customFormat="1" ht="14.45" customHeight="1">
      <c r="A117" s="36"/>
      <c r="B117" s="37"/>
      <c r="C117" s="221" t="s">
        <v>381</v>
      </c>
      <c r="D117" s="221" t="s">
        <v>240</v>
      </c>
      <c r="E117" s="222" t="s">
        <v>2065</v>
      </c>
      <c r="F117" s="223" t="s">
        <v>2066</v>
      </c>
      <c r="G117" s="224" t="s">
        <v>177</v>
      </c>
      <c r="H117" s="225">
        <v>1</v>
      </c>
      <c r="I117" s="226"/>
      <c r="J117" s="227">
        <f t="shared" si="10"/>
        <v>0</v>
      </c>
      <c r="K117" s="223" t="s">
        <v>149</v>
      </c>
      <c r="L117" s="228"/>
      <c r="M117" s="229" t="s">
        <v>35</v>
      </c>
      <c r="N117" s="230" t="s">
        <v>51</v>
      </c>
      <c r="O117" s="66"/>
      <c r="P117" s="185">
        <f t="shared" si="11"/>
        <v>0</v>
      </c>
      <c r="Q117" s="185">
        <v>1.8E-3</v>
      </c>
      <c r="R117" s="185">
        <f t="shared" si="12"/>
        <v>1.8E-3</v>
      </c>
      <c r="S117" s="185">
        <v>0</v>
      </c>
      <c r="T117" s="186">
        <f t="shared" si="13"/>
        <v>0</v>
      </c>
      <c r="U117" s="36"/>
      <c r="V117" s="36"/>
      <c r="W117" s="36"/>
      <c r="X117" s="36"/>
      <c r="Y117" s="36"/>
      <c r="Z117" s="36"/>
      <c r="AA117" s="36"/>
      <c r="AB117" s="36"/>
      <c r="AC117" s="36"/>
      <c r="AD117" s="36"/>
      <c r="AE117" s="36"/>
      <c r="AR117" s="187" t="s">
        <v>386</v>
      </c>
      <c r="AT117" s="187" t="s">
        <v>240</v>
      </c>
      <c r="AU117" s="187" t="s">
        <v>89</v>
      </c>
      <c r="AY117" s="18" t="s">
        <v>142</v>
      </c>
      <c r="BE117" s="188">
        <f t="shared" si="14"/>
        <v>0</v>
      </c>
      <c r="BF117" s="188">
        <f t="shared" si="15"/>
        <v>0</v>
      </c>
      <c r="BG117" s="188">
        <f t="shared" si="16"/>
        <v>0</v>
      </c>
      <c r="BH117" s="188">
        <f t="shared" si="17"/>
        <v>0</v>
      </c>
      <c r="BI117" s="188">
        <f t="shared" si="18"/>
        <v>0</v>
      </c>
      <c r="BJ117" s="18" t="s">
        <v>21</v>
      </c>
      <c r="BK117" s="188">
        <f t="shared" si="19"/>
        <v>0</v>
      </c>
      <c r="BL117" s="18" t="s">
        <v>307</v>
      </c>
      <c r="BM117" s="187" t="s">
        <v>2067</v>
      </c>
    </row>
    <row r="118" spans="1:65" s="2" customFormat="1" ht="14.45" customHeight="1">
      <c r="A118" s="36"/>
      <c r="B118" s="37"/>
      <c r="C118" s="221" t="s">
        <v>386</v>
      </c>
      <c r="D118" s="221" t="s">
        <v>240</v>
      </c>
      <c r="E118" s="222" t="s">
        <v>2068</v>
      </c>
      <c r="F118" s="223" t="s">
        <v>2069</v>
      </c>
      <c r="G118" s="224" t="s">
        <v>177</v>
      </c>
      <c r="H118" s="225">
        <v>4</v>
      </c>
      <c r="I118" s="226"/>
      <c r="J118" s="227">
        <f t="shared" si="10"/>
        <v>0</v>
      </c>
      <c r="K118" s="223" t="s">
        <v>149</v>
      </c>
      <c r="L118" s="228"/>
      <c r="M118" s="229" t="s">
        <v>35</v>
      </c>
      <c r="N118" s="230" t="s">
        <v>51</v>
      </c>
      <c r="O118" s="66"/>
      <c r="P118" s="185">
        <f t="shared" si="11"/>
        <v>0</v>
      </c>
      <c r="Q118" s="185">
        <v>1.8E-3</v>
      </c>
      <c r="R118" s="185">
        <f t="shared" si="12"/>
        <v>7.1999999999999998E-3</v>
      </c>
      <c r="S118" s="185">
        <v>0</v>
      </c>
      <c r="T118" s="186">
        <f t="shared" si="13"/>
        <v>0</v>
      </c>
      <c r="U118" s="36"/>
      <c r="V118" s="36"/>
      <c r="W118" s="36"/>
      <c r="X118" s="36"/>
      <c r="Y118" s="36"/>
      <c r="Z118" s="36"/>
      <c r="AA118" s="36"/>
      <c r="AB118" s="36"/>
      <c r="AC118" s="36"/>
      <c r="AD118" s="36"/>
      <c r="AE118" s="36"/>
      <c r="AR118" s="187" t="s">
        <v>386</v>
      </c>
      <c r="AT118" s="187" t="s">
        <v>240</v>
      </c>
      <c r="AU118" s="187" t="s">
        <v>89</v>
      </c>
      <c r="AY118" s="18" t="s">
        <v>142</v>
      </c>
      <c r="BE118" s="188">
        <f t="shared" si="14"/>
        <v>0</v>
      </c>
      <c r="BF118" s="188">
        <f t="shared" si="15"/>
        <v>0</v>
      </c>
      <c r="BG118" s="188">
        <f t="shared" si="16"/>
        <v>0</v>
      </c>
      <c r="BH118" s="188">
        <f t="shared" si="17"/>
        <v>0</v>
      </c>
      <c r="BI118" s="188">
        <f t="shared" si="18"/>
        <v>0</v>
      </c>
      <c r="BJ118" s="18" t="s">
        <v>21</v>
      </c>
      <c r="BK118" s="188">
        <f t="shared" si="19"/>
        <v>0</v>
      </c>
      <c r="BL118" s="18" t="s">
        <v>307</v>
      </c>
      <c r="BM118" s="187" t="s">
        <v>2070</v>
      </c>
    </row>
    <row r="119" spans="1:65" s="2" customFormat="1" ht="14.45" customHeight="1">
      <c r="A119" s="36"/>
      <c r="B119" s="37"/>
      <c r="C119" s="221" t="s">
        <v>391</v>
      </c>
      <c r="D119" s="221" t="s">
        <v>240</v>
      </c>
      <c r="E119" s="222" t="s">
        <v>2071</v>
      </c>
      <c r="F119" s="223" t="s">
        <v>2072</v>
      </c>
      <c r="G119" s="224" t="s">
        <v>177</v>
      </c>
      <c r="H119" s="225">
        <v>2</v>
      </c>
      <c r="I119" s="226"/>
      <c r="J119" s="227">
        <f t="shared" si="10"/>
        <v>0</v>
      </c>
      <c r="K119" s="223" t="s">
        <v>149</v>
      </c>
      <c r="L119" s="228"/>
      <c r="M119" s="229" t="s">
        <v>35</v>
      </c>
      <c r="N119" s="230" t="s">
        <v>51</v>
      </c>
      <c r="O119" s="66"/>
      <c r="P119" s="185">
        <f t="shared" si="11"/>
        <v>0</v>
      </c>
      <c r="Q119" s="185">
        <v>1.8E-3</v>
      </c>
      <c r="R119" s="185">
        <f t="shared" si="12"/>
        <v>3.5999999999999999E-3</v>
      </c>
      <c r="S119" s="185">
        <v>0</v>
      </c>
      <c r="T119" s="186">
        <f t="shared" si="13"/>
        <v>0</v>
      </c>
      <c r="U119" s="36"/>
      <c r="V119" s="36"/>
      <c r="W119" s="36"/>
      <c r="X119" s="36"/>
      <c r="Y119" s="36"/>
      <c r="Z119" s="36"/>
      <c r="AA119" s="36"/>
      <c r="AB119" s="36"/>
      <c r="AC119" s="36"/>
      <c r="AD119" s="36"/>
      <c r="AE119" s="36"/>
      <c r="AR119" s="187" t="s">
        <v>386</v>
      </c>
      <c r="AT119" s="187" t="s">
        <v>240</v>
      </c>
      <c r="AU119" s="187" t="s">
        <v>89</v>
      </c>
      <c r="AY119" s="18" t="s">
        <v>142</v>
      </c>
      <c r="BE119" s="188">
        <f t="shared" si="14"/>
        <v>0</v>
      </c>
      <c r="BF119" s="188">
        <f t="shared" si="15"/>
        <v>0</v>
      </c>
      <c r="BG119" s="188">
        <f t="shared" si="16"/>
        <v>0</v>
      </c>
      <c r="BH119" s="188">
        <f t="shared" si="17"/>
        <v>0</v>
      </c>
      <c r="BI119" s="188">
        <f t="shared" si="18"/>
        <v>0</v>
      </c>
      <c r="BJ119" s="18" t="s">
        <v>21</v>
      </c>
      <c r="BK119" s="188">
        <f t="shared" si="19"/>
        <v>0</v>
      </c>
      <c r="BL119" s="18" t="s">
        <v>307</v>
      </c>
      <c r="BM119" s="187" t="s">
        <v>2073</v>
      </c>
    </row>
    <row r="120" spans="1:65" s="2" customFormat="1" ht="14.45" customHeight="1">
      <c r="A120" s="36"/>
      <c r="B120" s="37"/>
      <c r="C120" s="221" t="s">
        <v>397</v>
      </c>
      <c r="D120" s="221" t="s">
        <v>240</v>
      </c>
      <c r="E120" s="222" t="s">
        <v>2074</v>
      </c>
      <c r="F120" s="223" t="s">
        <v>2075</v>
      </c>
      <c r="G120" s="224" t="s">
        <v>177</v>
      </c>
      <c r="H120" s="225">
        <v>8</v>
      </c>
      <c r="I120" s="226"/>
      <c r="J120" s="227">
        <f t="shared" si="10"/>
        <v>0</v>
      </c>
      <c r="K120" s="223" t="s">
        <v>149</v>
      </c>
      <c r="L120" s="228"/>
      <c r="M120" s="229" t="s">
        <v>35</v>
      </c>
      <c r="N120" s="230" t="s">
        <v>51</v>
      </c>
      <c r="O120" s="66"/>
      <c r="P120" s="185">
        <f t="shared" si="11"/>
        <v>0</v>
      </c>
      <c r="Q120" s="185">
        <v>1E-4</v>
      </c>
      <c r="R120" s="185">
        <f t="shared" si="12"/>
        <v>8.0000000000000004E-4</v>
      </c>
      <c r="S120" s="185">
        <v>0</v>
      </c>
      <c r="T120" s="186">
        <f t="shared" si="13"/>
        <v>0</v>
      </c>
      <c r="U120" s="36"/>
      <c r="V120" s="36"/>
      <c r="W120" s="36"/>
      <c r="X120" s="36"/>
      <c r="Y120" s="36"/>
      <c r="Z120" s="36"/>
      <c r="AA120" s="36"/>
      <c r="AB120" s="36"/>
      <c r="AC120" s="36"/>
      <c r="AD120" s="36"/>
      <c r="AE120" s="36"/>
      <c r="AR120" s="187" t="s">
        <v>386</v>
      </c>
      <c r="AT120" s="187" t="s">
        <v>240</v>
      </c>
      <c r="AU120" s="187" t="s">
        <v>89</v>
      </c>
      <c r="AY120" s="18" t="s">
        <v>142</v>
      </c>
      <c r="BE120" s="188">
        <f t="shared" si="14"/>
        <v>0</v>
      </c>
      <c r="BF120" s="188">
        <f t="shared" si="15"/>
        <v>0</v>
      </c>
      <c r="BG120" s="188">
        <f t="shared" si="16"/>
        <v>0</v>
      </c>
      <c r="BH120" s="188">
        <f t="shared" si="17"/>
        <v>0</v>
      </c>
      <c r="BI120" s="188">
        <f t="shared" si="18"/>
        <v>0</v>
      </c>
      <c r="BJ120" s="18" t="s">
        <v>21</v>
      </c>
      <c r="BK120" s="188">
        <f t="shared" si="19"/>
        <v>0</v>
      </c>
      <c r="BL120" s="18" t="s">
        <v>307</v>
      </c>
      <c r="BM120" s="187" t="s">
        <v>2076</v>
      </c>
    </row>
    <row r="121" spans="1:65" s="2" customFormat="1" ht="14.45" customHeight="1">
      <c r="A121" s="36"/>
      <c r="B121" s="37"/>
      <c r="C121" s="221" t="s">
        <v>402</v>
      </c>
      <c r="D121" s="221" t="s">
        <v>240</v>
      </c>
      <c r="E121" s="222" t="s">
        <v>2077</v>
      </c>
      <c r="F121" s="223" t="s">
        <v>2078</v>
      </c>
      <c r="G121" s="224" t="s">
        <v>2079</v>
      </c>
      <c r="H121" s="225">
        <v>10</v>
      </c>
      <c r="I121" s="226"/>
      <c r="J121" s="227">
        <f t="shared" si="10"/>
        <v>0</v>
      </c>
      <c r="K121" s="223" t="s">
        <v>149</v>
      </c>
      <c r="L121" s="228"/>
      <c r="M121" s="229" t="s">
        <v>35</v>
      </c>
      <c r="N121" s="230" t="s">
        <v>51</v>
      </c>
      <c r="O121" s="66"/>
      <c r="P121" s="185">
        <f t="shared" si="11"/>
        <v>0</v>
      </c>
      <c r="Q121" s="185">
        <v>1E-4</v>
      </c>
      <c r="R121" s="185">
        <f t="shared" si="12"/>
        <v>1E-3</v>
      </c>
      <c r="S121" s="185">
        <v>0</v>
      </c>
      <c r="T121" s="186">
        <f t="shared" si="13"/>
        <v>0</v>
      </c>
      <c r="U121" s="36"/>
      <c r="V121" s="36"/>
      <c r="W121" s="36"/>
      <c r="X121" s="36"/>
      <c r="Y121" s="36"/>
      <c r="Z121" s="36"/>
      <c r="AA121" s="36"/>
      <c r="AB121" s="36"/>
      <c r="AC121" s="36"/>
      <c r="AD121" s="36"/>
      <c r="AE121" s="36"/>
      <c r="AR121" s="187" t="s">
        <v>386</v>
      </c>
      <c r="AT121" s="187" t="s">
        <v>240</v>
      </c>
      <c r="AU121" s="187" t="s">
        <v>89</v>
      </c>
      <c r="AY121" s="18" t="s">
        <v>142</v>
      </c>
      <c r="BE121" s="188">
        <f t="shared" si="14"/>
        <v>0</v>
      </c>
      <c r="BF121" s="188">
        <f t="shared" si="15"/>
        <v>0</v>
      </c>
      <c r="BG121" s="188">
        <f t="shared" si="16"/>
        <v>0</v>
      </c>
      <c r="BH121" s="188">
        <f t="shared" si="17"/>
        <v>0</v>
      </c>
      <c r="BI121" s="188">
        <f t="shared" si="18"/>
        <v>0</v>
      </c>
      <c r="BJ121" s="18" t="s">
        <v>21</v>
      </c>
      <c r="BK121" s="188">
        <f t="shared" si="19"/>
        <v>0</v>
      </c>
      <c r="BL121" s="18" t="s">
        <v>307</v>
      </c>
      <c r="BM121" s="187" t="s">
        <v>2080</v>
      </c>
    </row>
    <row r="122" spans="1:65" s="12" customFormat="1" ht="25.9" customHeight="1">
      <c r="B122" s="160"/>
      <c r="C122" s="161"/>
      <c r="D122" s="162" t="s">
        <v>79</v>
      </c>
      <c r="E122" s="163" t="s">
        <v>747</v>
      </c>
      <c r="F122" s="163" t="s">
        <v>748</v>
      </c>
      <c r="G122" s="161"/>
      <c r="H122" s="161"/>
      <c r="I122" s="164"/>
      <c r="J122" s="165">
        <f>BK122</f>
        <v>0</v>
      </c>
      <c r="K122" s="161"/>
      <c r="L122" s="166"/>
      <c r="M122" s="167"/>
      <c r="N122" s="168"/>
      <c r="O122" s="168"/>
      <c r="P122" s="169">
        <f>P123</f>
        <v>0</v>
      </c>
      <c r="Q122" s="168"/>
      <c r="R122" s="169">
        <f>R123</f>
        <v>0</v>
      </c>
      <c r="S122" s="168"/>
      <c r="T122" s="170">
        <f>T123</f>
        <v>0</v>
      </c>
      <c r="AR122" s="171" t="s">
        <v>161</v>
      </c>
      <c r="AT122" s="172" t="s">
        <v>79</v>
      </c>
      <c r="AU122" s="172" t="s">
        <v>80</v>
      </c>
      <c r="AY122" s="171" t="s">
        <v>142</v>
      </c>
      <c r="BK122" s="173">
        <f>BK123</f>
        <v>0</v>
      </c>
    </row>
    <row r="123" spans="1:65" s="2" customFormat="1" ht="24.2" customHeight="1">
      <c r="A123" s="36"/>
      <c r="B123" s="37"/>
      <c r="C123" s="176" t="s">
        <v>408</v>
      </c>
      <c r="D123" s="176" t="s">
        <v>145</v>
      </c>
      <c r="E123" s="177" t="s">
        <v>2081</v>
      </c>
      <c r="F123" s="178" t="s">
        <v>2082</v>
      </c>
      <c r="G123" s="179" t="s">
        <v>752</v>
      </c>
      <c r="H123" s="180">
        <v>15</v>
      </c>
      <c r="I123" s="181"/>
      <c r="J123" s="182">
        <f>ROUND(I123*H123,2)</f>
        <v>0</v>
      </c>
      <c r="K123" s="178" t="s">
        <v>149</v>
      </c>
      <c r="L123" s="41"/>
      <c r="M123" s="189" t="s">
        <v>35</v>
      </c>
      <c r="N123" s="190" t="s">
        <v>51</v>
      </c>
      <c r="O123" s="191"/>
      <c r="P123" s="192">
        <f>O123*H123</f>
        <v>0</v>
      </c>
      <c r="Q123" s="192">
        <v>0</v>
      </c>
      <c r="R123" s="192">
        <f>Q123*H123</f>
        <v>0</v>
      </c>
      <c r="S123" s="192">
        <v>0</v>
      </c>
      <c r="T123" s="193">
        <f>S123*H123</f>
        <v>0</v>
      </c>
      <c r="U123" s="36"/>
      <c r="V123" s="36"/>
      <c r="W123" s="36"/>
      <c r="X123" s="36"/>
      <c r="Y123" s="36"/>
      <c r="Z123" s="36"/>
      <c r="AA123" s="36"/>
      <c r="AB123" s="36"/>
      <c r="AC123" s="36"/>
      <c r="AD123" s="36"/>
      <c r="AE123" s="36"/>
      <c r="AR123" s="187" t="s">
        <v>753</v>
      </c>
      <c r="AT123" s="187" t="s">
        <v>145</v>
      </c>
      <c r="AU123" s="187" t="s">
        <v>21</v>
      </c>
      <c r="AY123" s="18" t="s">
        <v>142</v>
      </c>
      <c r="BE123" s="188">
        <f>IF(N123="základní",J123,0)</f>
        <v>0</v>
      </c>
      <c r="BF123" s="188">
        <f>IF(N123="snížená",J123,0)</f>
        <v>0</v>
      </c>
      <c r="BG123" s="188">
        <f>IF(N123="zákl. přenesená",J123,0)</f>
        <v>0</v>
      </c>
      <c r="BH123" s="188">
        <f>IF(N123="sníž. přenesená",J123,0)</f>
        <v>0</v>
      </c>
      <c r="BI123" s="188">
        <f>IF(N123="nulová",J123,0)</f>
        <v>0</v>
      </c>
      <c r="BJ123" s="18" t="s">
        <v>21</v>
      </c>
      <c r="BK123" s="188">
        <f>ROUND(I123*H123,2)</f>
        <v>0</v>
      </c>
      <c r="BL123" s="18" t="s">
        <v>753</v>
      </c>
      <c r="BM123" s="187" t="s">
        <v>2083</v>
      </c>
    </row>
    <row r="124" spans="1:65" s="2" customFormat="1" ht="6.95" customHeight="1">
      <c r="A124" s="36"/>
      <c r="B124" s="49"/>
      <c r="C124" s="50"/>
      <c r="D124" s="50"/>
      <c r="E124" s="50"/>
      <c r="F124" s="50"/>
      <c r="G124" s="50"/>
      <c r="H124" s="50"/>
      <c r="I124" s="50"/>
      <c r="J124" s="50"/>
      <c r="K124" s="50"/>
      <c r="L124" s="41"/>
      <c r="M124" s="36"/>
      <c r="O124" s="36"/>
      <c r="P124" s="36"/>
      <c r="Q124" s="36"/>
      <c r="R124" s="36"/>
      <c r="S124" s="36"/>
      <c r="T124" s="36"/>
      <c r="U124" s="36"/>
      <c r="V124" s="36"/>
      <c r="W124" s="36"/>
      <c r="X124" s="36"/>
      <c r="Y124" s="36"/>
      <c r="Z124" s="36"/>
      <c r="AA124" s="36"/>
      <c r="AB124" s="36"/>
      <c r="AC124" s="36"/>
      <c r="AD124" s="36"/>
      <c r="AE124" s="36"/>
    </row>
  </sheetData>
  <sheetProtection algorithmName="SHA-512" hashValue="GTjGBMZFwspe8SyFE7NHGvoAh5/+mMZWl9luLSaA43C1LV7rLheoAYkX7XEhvENIH4CLqXT4EBlnw2AB0nr9/w==" saltValue="hQ5OpK9G+OQGjiculMYcolwE92tQ1cx5kDYy+/2mNdgXUXuDRe/TkJTEb7AOauDzaKMU0tFfNPL+spfAfOv9Ow==" spinCount="100000" sheet="1" objects="1" scenarios="1" formatColumns="0" formatRows="0" autoFilter="0"/>
  <autoFilter ref="C81:K123"/>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1"/>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2"/>
      <c r="M2" s="352"/>
      <c r="N2" s="352"/>
      <c r="O2" s="352"/>
      <c r="P2" s="352"/>
      <c r="Q2" s="352"/>
      <c r="R2" s="352"/>
      <c r="S2" s="352"/>
      <c r="T2" s="352"/>
      <c r="U2" s="352"/>
      <c r="V2" s="352"/>
      <c r="AT2" s="18" t="s">
        <v>104</v>
      </c>
    </row>
    <row r="3" spans="1:46" s="1" customFormat="1" ht="6.95" customHeight="1">
      <c r="B3" s="102"/>
      <c r="C3" s="103"/>
      <c r="D3" s="103"/>
      <c r="E3" s="103"/>
      <c r="F3" s="103"/>
      <c r="G3" s="103"/>
      <c r="H3" s="103"/>
      <c r="I3" s="103"/>
      <c r="J3" s="103"/>
      <c r="K3" s="103"/>
      <c r="L3" s="21"/>
      <c r="AT3" s="18" t="s">
        <v>89</v>
      </c>
    </row>
    <row r="4" spans="1:46" s="1" customFormat="1" ht="24.95" customHeight="1">
      <c r="B4" s="21"/>
      <c r="D4" s="104" t="s">
        <v>117</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72" t="str">
        <f>'Rekapitulace stavby'!K6</f>
        <v>Úprava objektu Radniční č.p.13 na kancelářské prostory,Frýdek-Místek</v>
      </c>
      <c r="F7" s="373"/>
      <c r="G7" s="373"/>
      <c r="H7" s="373"/>
      <c r="L7" s="21"/>
    </row>
    <row r="8" spans="1:46" s="2" customFormat="1" ht="12" customHeight="1">
      <c r="A8" s="36"/>
      <c r="B8" s="41"/>
      <c r="C8" s="36"/>
      <c r="D8" s="106" t="s">
        <v>205</v>
      </c>
      <c r="E8" s="36"/>
      <c r="F8" s="36"/>
      <c r="G8" s="36"/>
      <c r="H8" s="36"/>
      <c r="I8" s="36"/>
      <c r="J8" s="36"/>
      <c r="K8" s="36"/>
      <c r="L8" s="107"/>
      <c r="S8" s="36"/>
      <c r="T8" s="36"/>
      <c r="U8" s="36"/>
      <c r="V8" s="36"/>
      <c r="W8" s="36"/>
      <c r="X8" s="36"/>
      <c r="Y8" s="36"/>
      <c r="Z8" s="36"/>
      <c r="AA8" s="36"/>
      <c r="AB8" s="36"/>
      <c r="AC8" s="36"/>
      <c r="AD8" s="36"/>
      <c r="AE8" s="36"/>
    </row>
    <row r="9" spans="1:46" s="2" customFormat="1" ht="16.5" customHeight="1">
      <c r="A9" s="36"/>
      <c r="B9" s="41"/>
      <c r="C9" s="36"/>
      <c r="D9" s="36"/>
      <c r="E9" s="366" t="s">
        <v>2084</v>
      </c>
      <c r="F9" s="367"/>
      <c r="G9" s="367"/>
      <c r="H9" s="367"/>
      <c r="I9" s="36"/>
      <c r="J9" s="36"/>
      <c r="K9" s="36"/>
      <c r="L9" s="107"/>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7"/>
      <c r="S10" s="36"/>
      <c r="T10" s="36"/>
      <c r="U10" s="36"/>
      <c r="V10" s="36"/>
      <c r="W10" s="36"/>
      <c r="X10" s="36"/>
      <c r="Y10" s="36"/>
      <c r="Z10" s="36"/>
      <c r="AA10" s="36"/>
      <c r="AB10" s="36"/>
      <c r="AC10" s="36"/>
      <c r="AD10" s="36"/>
      <c r="AE10" s="36"/>
    </row>
    <row r="11" spans="1:46" s="2" customFormat="1" ht="12" customHeight="1">
      <c r="A11" s="36"/>
      <c r="B11" s="41"/>
      <c r="C11" s="36"/>
      <c r="D11" s="106" t="s">
        <v>18</v>
      </c>
      <c r="E11" s="36"/>
      <c r="F11" s="108" t="s">
        <v>19</v>
      </c>
      <c r="G11" s="36"/>
      <c r="H11" s="36"/>
      <c r="I11" s="106" t="s">
        <v>20</v>
      </c>
      <c r="J11" s="108" t="s">
        <v>35</v>
      </c>
      <c r="K11" s="36"/>
      <c r="L11" s="107"/>
      <c r="S11" s="36"/>
      <c r="T11" s="36"/>
      <c r="U11" s="36"/>
      <c r="V11" s="36"/>
      <c r="W11" s="36"/>
      <c r="X11" s="36"/>
      <c r="Y11" s="36"/>
      <c r="Z11" s="36"/>
      <c r="AA11" s="36"/>
      <c r="AB11" s="36"/>
      <c r="AC11" s="36"/>
      <c r="AD11" s="36"/>
      <c r="AE11" s="36"/>
    </row>
    <row r="12" spans="1:46" s="2" customFormat="1" ht="12" customHeight="1">
      <c r="A12" s="36"/>
      <c r="B12" s="41"/>
      <c r="C12" s="36"/>
      <c r="D12" s="106" t="s">
        <v>22</v>
      </c>
      <c r="E12" s="36"/>
      <c r="F12" s="108" t="s">
        <v>39</v>
      </c>
      <c r="G12" s="36"/>
      <c r="H12" s="36"/>
      <c r="I12" s="106" t="s">
        <v>24</v>
      </c>
      <c r="J12" s="109" t="str">
        <f>'Rekapitulace stavby'!AN8</f>
        <v>17. 7. 2020</v>
      </c>
      <c r="K12" s="36"/>
      <c r="L12" s="107"/>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7"/>
      <c r="S13" s="36"/>
      <c r="T13" s="36"/>
      <c r="U13" s="36"/>
      <c r="V13" s="36"/>
      <c r="W13" s="36"/>
      <c r="X13" s="36"/>
      <c r="Y13" s="36"/>
      <c r="Z13" s="36"/>
      <c r="AA13" s="36"/>
      <c r="AB13" s="36"/>
      <c r="AC13" s="36"/>
      <c r="AD13" s="36"/>
      <c r="AE13" s="36"/>
    </row>
    <row r="14" spans="1:46" s="2" customFormat="1" ht="12" customHeight="1">
      <c r="A14" s="36"/>
      <c r="B14" s="41"/>
      <c r="C14" s="36"/>
      <c r="D14" s="106" t="s">
        <v>30</v>
      </c>
      <c r="E14" s="36"/>
      <c r="F14" s="36"/>
      <c r="G14" s="36"/>
      <c r="H14" s="36"/>
      <c r="I14" s="106" t="s">
        <v>31</v>
      </c>
      <c r="J14" s="108" t="str">
        <f>IF('Rekapitulace stavby'!AN10="","",'Rekapitulace stavby'!AN10)</f>
        <v>00296643</v>
      </c>
      <c r="K14" s="36"/>
      <c r="L14" s="107"/>
      <c r="S14" s="36"/>
      <c r="T14" s="36"/>
      <c r="U14" s="36"/>
      <c r="V14" s="36"/>
      <c r="W14" s="36"/>
      <c r="X14" s="36"/>
      <c r="Y14" s="36"/>
      <c r="Z14" s="36"/>
      <c r="AA14" s="36"/>
      <c r="AB14" s="36"/>
      <c r="AC14" s="36"/>
      <c r="AD14" s="36"/>
      <c r="AE14" s="36"/>
    </row>
    <row r="15" spans="1:46" s="2" customFormat="1" ht="18" customHeight="1">
      <c r="A15" s="36"/>
      <c r="B15" s="41"/>
      <c r="C15" s="36"/>
      <c r="D15" s="36"/>
      <c r="E15" s="108" t="str">
        <f>IF('Rekapitulace stavby'!E11="","",'Rekapitulace stavby'!E11)</f>
        <v xml:space="preserve">Statutární město Frýdek-Místek </v>
      </c>
      <c r="F15" s="36"/>
      <c r="G15" s="36"/>
      <c r="H15" s="36"/>
      <c r="I15" s="106" t="s">
        <v>34</v>
      </c>
      <c r="J15" s="108" t="str">
        <f>IF('Rekapitulace stavby'!AN11="","",'Rekapitulace stavby'!AN11)</f>
        <v/>
      </c>
      <c r="K15" s="36"/>
      <c r="L15" s="107"/>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7"/>
      <c r="S16" s="36"/>
      <c r="T16" s="36"/>
      <c r="U16" s="36"/>
      <c r="V16" s="36"/>
      <c r="W16" s="36"/>
      <c r="X16" s="36"/>
      <c r="Y16" s="36"/>
      <c r="Z16" s="36"/>
      <c r="AA16" s="36"/>
      <c r="AB16" s="36"/>
      <c r="AC16" s="36"/>
      <c r="AD16" s="36"/>
      <c r="AE16" s="36"/>
    </row>
    <row r="17" spans="1:31" s="2" customFormat="1" ht="12" customHeight="1">
      <c r="A17" s="36"/>
      <c r="B17" s="41"/>
      <c r="C17" s="36"/>
      <c r="D17" s="106" t="s">
        <v>36</v>
      </c>
      <c r="E17" s="36"/>
      <c r="F17" s="36"/>
      <c r="G17" s="36"/>
      <c r="H17" s="36"/>
      <c r="I17" s="106" t="s">
        <v>31</v>
      </c>
      <c r="J17" s="31" t="str">
        <f>'Rekapitulace stavby'!AN13</f>
        <v>Vyplň údaj</v>
      </c>
      <c r="K17" s="36"/>
      <c r="L17" s="107"/>
      <c r="S17" s="36"/>
      <c r="T17" s="36"/>
      <c r="U17" s="36"/>
      <c r="V17" s="36"/>
      <c r="W17" s="36"/>
      <c r="X17" s="36"/>
      <c r="Y17" s="36"/>
      <c r="Z17" s="36"/>
      <c r="AA17" s="36"/>
      <c r="AB17" s="36"/>
      <c r="AC17" s="36"/>
      <c r="AD17" s="36"/>
      <c r="AE17" s="36"/>
    </row>
    <row r="18" spans="1:31" s="2" customFormat="1" ht="18" customHeight="1">
      <c r="A18" s="36"/>
      <c r="B18" s="41"/>
      <c r="C18" s="36"/>
      <c r="D18" s="36"/>
      <c r="E18" s="368" t="str">
        <f>'Rekapitulace stavby'!E14</f>
        <v>Vyplň údaj</v>
      </c>
      <c r="F18" s="369"/>
      <c r="G18" s="369"/>
      <c r="H18" s="369"/>
      <c r="I18" s="106" t="s">
        <v>34</v>
      </c>
      <c r="J18" s="31" t="str">
        <f>'Rekapitulace stavby'!AN14</f>
        <v>Vyplň údaj</v>
      </c>
      <c r="K18" s="36"/>
      <c r="L18" s="107"/>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7"/>
      <c r="S19" s="36"/>
      <c r="T19" s="36"/>
      <c r="U19" s="36"/>
      <c r="V19" s="36"/>
      <c r="W19" s="36"/>
      <c r="X19" s="36"/>
      <c r="Y19" s="36"/>
      <c r="Z19" s="36"/>
      <c r="AA19" s="36"/>
      <c r="AB19" s="36"/>
      <c r="AC19" s="36"/>
      <c r="AD19" s="36"/>
      <c r="AE19" s="36"/>
    </row>
    <row r="20" spans="1:31" s="2" customFormat="1" ht="12" customHeight="1">
      <c r="A20" s="36"/>
      <c r="B20" s="41"/>
      <c r="C20" s="36"/>
      <c r="D20" s="106" t="s">
        <v>38</v>
      </c>
      <c r="E20" s="36"/>
      <c r="F20" s="36"/>
      <c r="G20" s="36"/>
      <c r="H20" s="36"/>
      <c r="I20" s="106" t="s">
        <v>31</v>
      </c>
      <c r="J20" s="108" t="str">
        <f>IF('Rekapitulace stavby'!AN16="","",'Rekapitulace stavby'!AN16)</f>
        <v/>
      </c>
      <c r="K20" s="36"/>
      <c r="L20" s="107"/>
      <c r="S20" s="36"/>
      <c r="T20" s="36"/>
      <c r="U20" s="36"/>
      <c r="V20" s="36"/>
      <c r="W20" s="36"/>
      <c r="X20" s="36"/>
      <c r="Y20" s="36"/>
      <c r="Z20" s="36"/>
      <c r="AA20" s="36"/>
      <c r="AB20" s="36"/>
      <c r="AC20" s="36"/>
      <c r="AD20" s="36"/>
      <c r="AE20" s="36"/>
    </row>
    <row r="21" spans="1:31" s="2" customFormat="1" ht="18" customHeight="1">
      <c r="A21" s="36"/>
      <c r="B21" s="41"/>
      <c r="C21" s="36"/>
      <c r="D21" s="36"/>
      <c r="E21" s="108" t="str">
        <f>IF('Rekapitulace stavby'!E17="","",'Rekapitulace stavby'!E17)</f>
        <v xml:space="preserve"> </v>
      </c>
      <c r="F21" s="36"/>
      <c r="G21" s="36"/>
      <c r="H21" s="36"/>
      <c r="I21" s="106" t="s">
        <v>34</v>
      </c>
      <c r="J21" s="108" t="str">
        <f>IF('Rekapitulace stavby'!AN17="","",'Rekapitulace stavby'!AN17)</f>
        <v/>
      </c>
      <c r="K21" s="36"/>
      <c r="L21" s="107"/>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7"/>
      <c r="S22" s="36"/>
      <c r="T22" s="36"/>
      <c r="U22" s="36"/>
      <c r="V22" s="36"/>
      <c r="W22" s="36"/>
      <c r="X22" s="36"/>
      <c r="Y22" s="36"/>
      <c r="Z22" s="36"/>
      <c r="AA22" s="36"/>
      <c r="AB22" s="36"/>
      <c r="AC22" s="36"/>
      <c r="AD22" s="36"/>
      <c r="AE22" s="36"/>
    </row>
    <row r="23" spans="1:31" s="2" customFormat="1" ht="12" customHeight="1">
      <c r="A23" s="36"/>
      <c r="B23" s="41"/>
      <c r="C23" s="36"/>
      <c r="D23" s="106" t="s">
        <v>41</v>
      </c>
      <c r="E23" s="36"/>
      <c r="F23" s="36"/>
      <c r="G23" s="36"/>
      <c r="H23" s="36"/>
      <c r="I23" s="106" t="s">
        <v>31</v>
      </c>
      <c r="J23" s="108" t="str">
        <f>IF('Rekapitulace stavby'!AN19="","",'Rekapitulace stavby'!AN19)</f>
        <v>63307111</v>
      </c>
      <c r="K23" s="36"/>
      <c r="L23" s="107"/>
      <c r="S23" s="36"/>
      <c r="T23" s="36"/>
      <c r="U23" s="36"/>
      <c r="V23" s="36"/>
      <c r="W23" s="36"/>
      <c r="X23" s="36"/>
      <c r="Y23" s="36"/>
      <c r="Z23" s="36"/>
      <c r="AA23" s="36"/>
      <c r="AB23" s="36"/>
      <c r="AC23" s="36"/>
      <c r="AD23" s="36"/>
      <c r="AE23" s="36"/>
    </row>
    <row r="24" spans="1:31" s="2" customFormat="1" ht="18" customHeight="1">
      <c r="A24" s="36"/>
      <c r="B24" s="41"/>
      <c r="C24" s="36"/>
      <c r="D24" s="36"/>
      <c r="E24" s="108" t="str">
        <f>IF('Rekapitulace stavby'!E20="","",'Rekapitulace stavby'!E20)</f>
        <v xml:space="preserve">Lenka Jerakasová </v>
      </c>
      <c r="F24" s="36"/>
      <c r="G24" s="36"/>
      <c r="H24" s="36"/>
      <c r="I24" s="106" t="s">
        <v>34</v>
      </c>
      <c r="J24" s="108" t="str">
        <f>IF('Rekapitulace stavby'!AN20="","",'Rekapitulace stavby'!AN20)</f>
        <v/>
      </c>
      <c r="K24" s="36"/>
      <c r="L24" s="107"/>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7"/>
      <c r="S25" s="36"/>
      <c r="T25" s="36"/>
      <c r="U25" s="36"/>
      <c r="V25" s="36"/>
      <c r="W25" s="36"/>
      <c r="X25" s="36"/>
      <c r="Y25" s="36"/>
      <c r="Z25" s="36"/>
      <c r="AA25" s="36"/>
      <c r="AB25" s="36"/>
      <c r="AC25" s="36"/>
      <c r="AD25" s="36"/>
      <c r="AE25" s="36"/>
    </row>
    <row r="26" spans="1:31" s="2" customFormat="1" ht="12" customHeight="1">
      <c r="A26" s="36"/>
      <c r="B26" s="41"/>
      <c r="C26" s="36"/>
      <c r="D26" s="106" t="s">
        <v>44</v>
      </c>
      <c r="E26" s="36"/>
      <c r="F26" s="36"/>
      <c r="G26" s="36"/>
      <c r="H26" s="36"/>
      <c r="I26" s="36"/>
      <c r="J26" s="36"/>
      <c r="K26" s="36"/>
      <c r="L26" s="107"/>
      <c r="S26" s="36"/>
      <c r="T26" s="36"/>
      <c r="U26" s="36"/>
      <c r="V26" s="36"/>
      <c r="W26" s="36"/>
      <c r="X26" s="36"/>
      <c r="Y26" s="36"/>
      <c r="Z26" s="36"/>
      <c r="AA26" s="36"/>
      <c r="AB26" s="36"/>
      <c r="AC26" s="36"/>
      <c r="AD26" s="36"/>
      <c r="AE26" s="36"/>
    </row>
    <row r="27" spans="1:31" s="8" customFormat="1" ht="16.5" customHeight="1">
      <c r="A27" s="112"/>
      <c r="B27" s="113"/>
      <c r="C27" s="112"/>
      <c r="D27" s="112"/>
      <c r="E27" s="370" t="s">
        <v>35</v>
      </c>
      <c r="F27" s="370"/>
      <c r="G27" s="370"/>
      <c r="H27" s="370"/>
      <c r="I27" s="112"/>
      <c r="J27" s="112"/>
      <c r="K27" s="112"/>
      <c r="L27" s="114"/>
      <c r="S27" s="112"/>
      <c r="T27" s="112"/>
      <c r="U27" s="112"/>
      <c r="V27" s="112"/>
      <c r="W27" s="112"/>
      <c r="X27" s="112"/>
      <c r="Y27" s="112"/>
      <c r="Z27" s="112"/>
      <c r="AA27" s="112"/>
      <c r="AB27" s="112"/>
      <c r="AC27" s="112"/>
      <c r="AD27" s="112"/>
      <c r="AE27" s="112"/>
    </row>
    <row r="28" spans="1:31" s="2" customFormat="1" ht="6.95" customHeight="1">
      <c r="A28" s="36"/>
      <c r="B28" s="41"/>
      <c r="C28" s="36"/>
      <c r="D28" s="36"/>
      <c r="E28" s="36"/>
      <c r="F28" s="36"/>
      <c r="G28" s="36"/>
      <c r="H28" s="36"/>
      <c r="I28" s="36"/>
      <c r="J28" s="36"/>
      <c r="K28" s="36"/>
      <c r="L28" s="107"/>
      <c r="S28" s="36"/>
      <c r="T28" s="36"/>
      <c r="U28" s="36"/>
      <c r="V28" s="36"/>
      <c r="W28" s="36"/>
      <c r="X28" s="36"/>
      <c r="Y28" s="36"/>
      <c r="Z28" s="36"/>
      <c r="AA28" s="36"/>
      <c r="AB28" s="36"/>
      <c r="AC28" s="36"/>
      <c r="AD28" s="36"/>
      <c r="AE28" s="36"/>
    </row>
    <row r="29" spans="1:31" s="2" customFormat="1" ht="6.95" customHeight="1">
      <c r="A29" s="36"/>
      <c r="B29" s="41"/>
      <c r="C29" s="36"/>
      <c r="D29" s="115"/>
      <c r="E29" s="115"/>
      <c r="F29" s="115"/>
      <c r="G29" s="115"/>
      <c r="H29" s="115"/>
      <c r="I29" s="115"/>
      <c r="J29" s="115"/>
      <c r="K29" s="115"/>
      <c r="L29" s="107"/>
      <c r="S29" s="36"/>
      <c r="T29" s="36"/>
      <c r="U29" s="36"/>
      <c r="V29" s="36"/>
      <c r="W29" s="36"/>
      <c r="X29" s="36"/>
      <c r="Y29" s="36"/>
      <c r="Z29" s="36"/>
      <c r="AA29" s="36"/>
      <c r="AB29" s="36"/>
      <c r="AC29" s="36"/>
      <c r="AD29" s="36"/>
      <c r="AE29" s="36"/>
    </row>
    <row r="30" spans="1:31" s="2" customFormat="1" ht="25.35" customHeight="1">
      <c r="A30" s="36"/>
      <c r="B30" s="41"/>
      <c r="C30" s="36"/>
      <c r="D30" s="116" t="s">
        <v>46</v>
      </c>
      <c r="E30" s="36"/>
      <c r="F30" s="36"/>
      <c r="G30" s="36"/>
      <c r="H30" s="36"/>
      <c r="I30" s="36"/>
      <c r="J30" s="117">
        <f>ROUND(J84, 2)</f>
        <v>0</v>
      </c>
      <c r="K30" s="36"/>
      <c r="L30" s="107"/>
      <c r="S30" s="36"/>
      <c r="T30" s="36"/>
      <c r="U30" s="36"/>
      <c r="V30" s="36"/>
      <c r="W30" s="36"/>
      <c r="X30" s="36"/>
      <c r="Y30" s="36"/>
      <c r="Z30" s="36"/>
      <c r="AA30" s="36"/>
      <c r="AB30" s="36"/>
      <c r="AC30" s="36"/>
      <c r="AD30" s="36"/>
      <c r="AE30" s="36"/>
    </row>
    <row r="31" spans="1:31" s="2" customFormat="1" ht="6.95" customHeight="1">
      <c r="A31" s="36"/>
      <c r="B31" s="41"/>
      <c r="C31" s="36"/>
      <c r="D31" s="115"/>
      <c r="E31" s="115"/>
      <c r="F31" s="115"/>
      <c r="G31" s="115"/>
      <c r="H31" s="115"/>
      <c r="I31" s="115"/>
      <c r="J31" s="115"/>
      <c r="K31" s="115"/>
      <c r="L31" s="107"/>
      <c r="S31" s="36"/>
      <c r="T31" s="36"/>
      <c r="U31" s="36"/>
      <c r="V31" s="36"/>
      <c r="W31" s="36"/>
      <c r="X31" s="36"/>
      <c r="Y31" s="36"/>
      <c r="Z31" s="36"/>
      <c r="AA31" s="36"/>
      <c r="AB31" s="36"/>
      <c r="AC31" s="36"/>
      <c r="AD31" s="36"/>
      <c r="AE31" s="36"/>
    </row>
    <row r="32" spans="1:31" s="2" customFormat="1" ht="14.45" customHeight="1">
      <c r="A32" s="36"/>
      <c r="B32" s="41"/>
      <c r="C32" s="36"/>
      <c r="D32" s="36"/>
      <c r="E32" s="36"/>
      <c r="F32" s="118" t="s">
        <v>48</v>
      </c>
      <c r="G32" s="36"/>
      <c r="H32" s="36"/>
      <c r="I32" s="118" t="s">
        <v>47</v>
      </c>
      <c r="J32" s="118" t="s">
        <v>49</v>
      </c>
      <c r="K32" s="36"/>
      <c r="L32" s="107"/>
      <c r="S32" s="36"/>
      <c r="T32" s="36"/>
      <c r="U32" s="36"/>
      <c r="V32" s="36"/>
      <c r="W32" s="36"/>
      <c r="X32" s="36"/>
      <c r="Y32" s="36"/>
      <c r="Z32" s="36"/>
      <c r="AA32" s="36"/>
      <c r="AB32" s="36"/>
      <c r="AC32" s="36"/>
      <c r="AD32" s="36"/>
      <c r="AE32" s="36"/>
    </row>
    <row r="33" spans="1:31" s="2" customFormat="1" ht="14.45" customHeight="1">
      <c r="A33" s="36"/>
      <c r="B33" s="41"/>
      <c r="C33" s="36"/>
      <c r="D33" s="119" t="s">
        <v>50</v>
      </c>
      <c r="E33" s="106" t="s">
        <v>51</v>
      </c>
      <c r="F33" s="120">
        <f>ROUND((SUM(BE84:BE110)),  2)</f>
        <v>0</v>
      </c>
      <c r="G33" s="36"/>
      <c r="H33" s="36"/>
      <c r="I33" s="121">
        <v>0.21</v>
      </c>
      <c r="J33" s="120">
        <f>ROUND(((SUM(BE84:BE110))*I33),  2)</f>
        <v>0</v>
      </c>
      <c r="K33" s="36"/>
      <c r="L33" s="107"/>
      <c r="S33" s="36"/>
      <c r="T33" s="36"/>
      <c r="U33" s="36"/>
      <c r="V33" s="36"/>
      <c r="W33" s="36"/>
      <c r="X33" s="36"/>
      <c r="Y33" s="36"/>
      <c r="Z33" s="36"/>
      <c r="AA33" s="36"/>
      <c r="AB33" s="36"/>
      <c r="AC33" s="36"/>
      <c r="AD33" s="36"/>
      <c r="AE33" s="36"/>
    </row>
    <row r="34" spans="1:31" s="2" customFormat="1" ht="14.45" customHeight="1">
      <c r="A34" s="36"/>
      <c r="B34" s="41"/>
      <c r="C34" s="36"/>
      <c r="D34" s="36"/>
      <c r="E34" s="106" t="s">
        <v>52</v>
      </c>
      <c r="F34" s="120">
        <f>ROUND((SUM(BF84:BF110)),  2)</f>
        <v>0</v>
      </c>
      <c r="G34" s="36"/>
      <c r="H34" s="36"/>
      <c r="I34" s="121">
        <v>0.15</v>
      </c>
      <c r="J34" s="120">
        <f>ROUND(((SUM(BF84:BF110))*I34),  2)</f>
        <v>0</v>
      </c>
      <c r="K34" s="36"/>
      <c r="L34" s="107"/>
      <c r="S34" s="36"/>
      <c r="T34" s="36"/>
      <c r="U34" s="36"/>
      <c r="V34" s="36"/>
      <c r="W34" s="36"/>
      <c r="X34" s="36"/>
      <c r="Y34" s="36"/>
      <c r="Z34" s="36"/>
      <c r="AA34" s="36"/>
      <c r="AB34" s="36"/>
      <c r="AC34" s="36"/>
      <c r="AD34" s="36"/>
      <c r="AE34" s="36"/>
    </row>
    <row r="35" spans="1:31" s="2" customFormat="1" ht="14.45" hidden="1" customHeight="1">
      <c r="A35" s="36"/>
      <c r="B35" s="41"/>
      <c r="C35" s="36"/>
      <c r="D35" s="36"/>
      <c r="E35" s="106" t="s">
        <v>53</v>
      </c>
      <c r="F35" s="120">
        <f>ROUND((SUM(BG84:BG110)),  2)</f>
        <v>0</v>
      </c>
      <c r="G35" s="36"/>
      <c r="H35" s="36"/>
      <c r="I35" s="121">
        <v>0.21</v>
      </c>
      <c r="J35" s="120">
        <f>0</f>
        <v>0</v>
      </c>
      <c r="K35" s="36"/>
      <c r="L35" s="107"/>
      <c r="S35" s="36"/>
      <c r="T35" s="36"/>
      <c r="U35" s="36"/>
      <c r="V35" s="36"/>
      <c r="W35" s="36"/>
      <c r="X35" s="36"/>
      <c r="Y35" s="36"/>
      <c r="Z35" s="36"/>
      <c r="AA35" s="36"/>
      <c r="AB35" s="36"/>
      <c r="AC35" s="36"/>
      <c r="AD35" s="36"/>
      <c r="AE35" s="36"/>
    </row>
    <row r="36" spans="1:31" s="2" customFormat="1" ht="14.45" hidden="1" customHeight="1">
      <c r="A36" s="36"/>
      <c r="B36" s="41"/>
      <c r="C36" s="36"/>
      <c r="D36" s="36"/>
      <c r="E36" s="106" t="s">
        <v>54</v>
      </c>
      <c r="F36" s="120">
        <f>ROUND((SUM(BH84:BH110)),  2)</f>
        <v>0</v>
      </c>
      <c r="G36" s="36"/>
      <c r="H36" s="36"/>
      <c r="I36" s="121">
        <v>0.15</v>
      </c>
      <c r="J36" s="120">
        <f>0</f>
        <v>0</v>
      </c>
      <c r="K36" s="36"/>
      <c r="L36" s="107"/>
      <c r="S36" s="36"/>
      <c r="T36" s="36"/>
      <c r="U36" s="36"/>
      <c r="V36" s="36"/>
      <c r="W36" s="36"/>
      <c r="X36" s="36"/>
      <c r="Y36" s="36"/>
      <c r="Z36" s="36"/>
      <c r="AA36" s="36"/>
      <c r="AB36" s="36"/>
      <c r="AC36" s="36"/>
      <c r="AD36" s="36"/>
      <c r="AE36" s="36"/>
    </row>
    <row r="37" spans="1:31" s="2" customFormat="1" ht="14.45" hidden="1" customHeight="1">
      <c r="A37" s="36"/>
      <c r="B37" s="41"/>
      <c r="C37" s="36"/>
      <c r="D37" s="36"/>
      <c r="E37" s="106" t="s">
        <v>55</v>
      </c>
      <c r="F37" s="120">
        <f>ROUND((SUM(BI84:BI110)),  2)</f>
        <v>0</v>
      </c>
      <c r="G37" s="36"/>
      <c r="H37" s="36"/>
      <c r="I37" s="121">
        <v>0</v>
      </c>
      <c r="J37" s="120">
        <f>0</f>
        <v>0</v>
      </c>
      <c r="K37" s="36"/>
      <c r="L37" s="107"/>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7"/>
      <c r="S38" s="36"/>
      <c r="T38" s="36"/>
      <c r="U38" s="36"/>
      <c r="V38" s="36"/>
      <c r="W38" s="36"/>
      <c r="X38" s="36"/>
      <c r="Y38" s="36"/>
      <c r="Z38" s="36"/>
      <c r="AA38" s="36"/>
      <c r="AB38" s="36"/>
      <c r="AC38" s="36"/>
      <c r="AD38" s="36"/>
      <c r="AE38" s="36"/>
    </row>
    <row r="39" spans="1:31" s="2" customFormat="1" ht="25.35" customHeight="1">
      <c r="A39" s="36"/>
      <c r="B39" s="41"/>
      <c r="C39" s="122"/>
      <c r="D39" s="123" t="s">
        <v>56</v>
      </c>
      <c r="E39" s="124"/>
      <c r="F39" s="124"/>
      <c r="G39" s="125" t="s">
        <v>57</v>
      </c>
      <c r="H39" s="126" t="s">
        <v>58</v>
      </c>
      <c r="I39" s="124"/>
      <c r="J39" s="127">
        <f>SUM(J30:J37)</f>
        <v>0</v>
      </c>
      <c r="K39" s="128"/>
      <c r="L39" s="107"/>
      <c r="S39" s="36"/>
      <c r="T39" s="36"/>
      <c r="U39" s="36"/>
      <c r="V39" s="36"/>
      <c r="W39" s="36"/>
      <c r="X39" s="36"/>
      <c r="Y39" s="36"/>
      <c r="Z39" s="36"/>
      <c r="AA39" s="36"/>
      <c r="AB39" s="36"/>
      <c r="AC39" s="36"/>
      <c r="AD39" s="36"/>
      <c r="AE39" s="36"/>
    </row>
    <row r="40" spans="1:31" s="2" customFormat="1" ht="14.45" customHeight="1">
      <c r="A40" s="36"/>
      <c r="B40" s="129"/>
      <c r="C40" s="130"/>
      <c r="D40" s="130"/>
      <c r="E40" s="130"/>
      <c r="F40" s="130"/>
      <c r="G40" s="130"/>
      <c r="H40" s="130"/>
      <c r="I40" s="130"/>
      <c r="J40" s="130"/>
      <c r="K40" s="130"/>
      <c r="L40" s="107"/>
      <c r="S40" s="36"/>
      <c r="T40" s="36"/>
      <c r="U40" s="36"/>
      <c r="V40" s="36"/>
      <c r="W40" s="36"/>
      <c r="X40" s="36"/>
      <c r="Y40" s="36"/>
      <c r="Z40" s="36"/>
      <c r="AA40" s="36"/>
      <c r="AB40" s="36"/>
      <c r="AC40" s="36"/>
      <c r="AD40" s="36"/>
      <c r="AE40" s="36"/>
    </row>
    <row r="44" spans="1:31" s="2" customFormat="1" ht="6.95" customHeight="1">
      <c r="A44" s="36"/>
      <c r="B44" s="131"/>
      <c r="C44" s="132"/>
      <c r="D44" s="132"/>
      <c r="E44" s="132"/>
      <c r="F44" s="132"/>
      <c r="G44" s="132"/>
      <c r="H44" s="132"/>
      <c r="I44" s="132"/>
      <c r="J44" s="132"/>
      <c r="K44" s="132"/>
      <c r="L44" s="107"/>
      <c r="S44" s="36"/>
      <c r="T44" s="36"/>
      <c r="U44" s="36"/>
      <c r="V44" s="36"/>
      <c r="W44" s="36"/>
      <c r="X44" s="36"/>
      <c r="Y44" s="36"/>
      <c r="Z44" s="36"/>
      <c r="AA44" s="36"/>
      <c r="AB44" s="36"/>
      <c r="AC44" s="36"/>
      <c r="AD44" s="36"/>
      <c r="AE44" s="36"/>
    </row>
    <row r="45" spans="1:31" s="2" customFormat="1" ht="24.95" customHeight="1">
      <c r="A45" s="36"/>
      <c r="B45" s="37"/>
      <c r="C45" s="24" t="s">
        <v>118</v>
      </c>
      <c r="D45" s="38"/>
      <c r="E45" s="38"/>
      <c r="F45" s="38"/>
      <c r="G45" s="38"/>
      <c r="H45" s="38"/>
      <c r="I45" s="38"/>
      <c r="J45" s="38"/>
      <c r="K45" s="38"/>
      <c r="L45" s="107"/>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7"/>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7"/>
      <c r="S47" s="36"/>
      <c r="T47" s="36"/>
      <c r="U47" s="36"/>
      <c r="V47" s="36"/>
      <c r="W47" s="36"/>
      <c r="X47" s="36"/>
      <c r="Y47" s="36"/>
      <c r="Z47" s="36"/>
      <c r="AA47" s="36"/>
      <c r="AB47" s="36"/>
      <c r="AC47" s="36"/>
      <c r="AD47" s="36"/>
      <c r="AE47" s="36"/>
    </row>
    <row r="48" spans="1:31" s="2" customFormat="1" ht="16.5" customHeight="1">
      <c r="A48" s="36"/>
      <c r="B48" s="37"/>
      <c r="C48" s="38"/>
      <c r="D48" s="38"/>
      <c r="E48" s="374" t="str">
        <f>E7</f>
        <v>Úprava objektu Radniční č.p.13 na kancelářské prostory,Frýdek-Místek</v>
      </c>
      <c r="F48" s="375"/>
      <c r="G48" s="375"/>
      <c r="H48" s="375"/>
      <c r="I48" s="38"/>
      <c r="J48" s="38"/>
      <c r="K48" s="38"/>
      <c r="L48" s="107"/>
      <c r="S48" s="36"/>
      <c r="T48" s="36"/>
      <c r="U48" s="36"/>
      <c r="V48" s="36"/>
      <c r="W48" s="36"/>
      <c r="X48" s="36"/>
      <c r="Y48" s="36"/>
      <c r="Z48" s="36"/>
      <c r="AA48" s="36"/>
      <c r="AB48" s="36"/>
      <c r="AC48" s="36"/>
      <c r="AD48" s="36"/>
      <c r="AE48" s="36"/>
    </row>
    <row r="49" spans="1:47" s="2" customFormat="1" ht="12" customHeight="1">
      <c r="A49" s="36"/>
      <c r="B49" s="37"/>
      <c r="C49" s="30" t="s">
        <v>205</v>
      </c>
      <c r="D49" s="38"/>
      <c r="E49" s="38"/>
      <c r="F49" s="38"/>
      <c r="G49" s="38"/>
      <c r="H49" s="38"/>
      <c r="I49" s="38"/>
      <c r="J49" s="38"/>
      <c r="K49" s="38"/>
      <c r="L49" s="107"/>
      <c r="S49" s="36"/>
      <c r="T49" s="36"/>
      <c r="U49" s="36"/>
      <c r="V49" s="36"/>
      <c r="W49" s="36"/>
      <c r="X49" s="36"/>
      <c r="Y49" s="36"/>
      <c r="Z49" s="36"/>
      <c r="AA49" s="36"/>
      <c r="AB49" s="36"/>
      <c r="AC49" s="36"/>
      <c r="AD49" s="36"/>
      <c r="AE49" s="36"/>
    </row>
    <row r="50" spans="1:47" s="2" customFormat="1" ht="16.5" customHeight="1">
      <c r="A50" s="36"/>
      <c r="B50" s="37"/>
      <c r="C50" s="38"/>
      <c r="D50" s="38"/>
      <c r="E50" s="330" t="str">
        <f>E9</f>
        <v xml:space="preserve">200101/D.1.4.31 - Klimatizace </v>
      </c>
      <c r="F50" s="371"/>
      <c r="G50" s="371"/>
      <c r="H50" s="371"/>
      <c r="I50" s="38"/>
      <c r="J50" s="38"/>
      <c r="K50" s="38"/>
      <c r="L50" s="107"/>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7"/>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 xml:space="preserve"> </v>
      </c>
      <c r="G52" s="38"/>
      <c r="H52" s="38"/>
      <c r="I52" s="30" t="s">
        <v>24</v>
      </c>
      <c r="J52" s="61" t="str">
        <f>IF(J12="","",J12)</f>
        <v>17. 7. 2020</v>
      </c>
      <c r="K52" s="38"/>
      <c r="L52" s="107"/>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7"/>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 xml:space="preserve">Statutární město Frýdek-Místek </v>
      </c>
      <c r="G54" s="38"/>
      <c r="H54" s="38"/>
      <c r="I54" s="30" t="s">
        <v>38</v>
      </c>
      <c r="J54" s="34" t="str">
        <f>E21</f>
        <v xml:space="preserve"> </v>
      </c>
      <c r="K54" s="38"/>
      <c r="L54" s="107"/>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41</v>
      </c>
      <c r="J55" s="34" t="str">
        <f>E24</f>
        <v xml:space="preserve">Lenka Jerakasová </v>
      </c>
      <c r="K55" s="38"/>
      <c r="L55" s="107"/>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7"/>
      <c r="S56" s="36"/>
      <c r="T56" s="36"/>
      <c r="U56" s="36"/>
      <c r="V56" s="36"/>
      <c r="W56" s="36"/>
      <c r="X56" s="36"/>
      <c r="Y56" s="36"/>
      <c r="Z56" s="36"/>
      <c r="AA56" s="36"/>
      <c r="AB56" s="36"/>
      <c r="AC56" s="36"/>
      <c r="AD56" s="36"/>
      <c r="AE56" s="36"/>
    </row>
    <row r="57" spans="1:47" s="2" customFormat="1" ht="29.25" customHeight="1">
      <c r="A57" s="36"/>
      <c r="B57" s="37"/>
      <c r="C57" s="133" t="s">
        <v>119</v>
      </c>
      <c r="D57" s="134"/>
      <c r="E57" s="134"/>
      <c r="F57" s="134"/>
      <c r="G57" s="134"/>
      <c r="H57" s="134"/>
      <c r="I57" s="134"/>
      <c r="J57" s="135" t="s">
        <v>120</v>
      </c>
      <c r="K57" s="134"/>
      <c r="L57" s="107"/>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7"/>
      <c r="S58" s="36"/>
      <c r="T58" s="36"/>
      <c r="U58" s="36"/>
      <c r="V58" s="36"/>
      <c r="W58" s="36"/>
      <c r="X58" s="36"/>
      <c r="Y58" s="36"/>
      <c r="Z58" s="36"/>
      <c r="AA58" s="36"/>
      <c r="AB58" s="36"/>
      <c r="AC58" s="36"/>
      <c r="AD58" s="36"/>
      <c r="AE58" s="36"/>
    </row>
    <row r="59" spans="1:47" s="2" customFormat="1" ht="22.9" customHeight="1">
      <c r="A59" s="36"/>
      <c r="B59" s="37"/>
      <c r="C59" s="136" t="s">
        <v>78</v>
      </c>
      <c r="D59" s="38"/>
      <c r="E59" s="38"/>
      <c r="F59" s="38"/>
      <c r="G59" s="38"/>
      <c r="H59" s="38"/>
      <c r="I59" s="38"/>
      <c r="J59" s="79">
        <f>J84</f>
        <v>0</v>
      </c>
      <c r="K59" s="38"/>
      <c r="L59" s="107"/>
      <c r="S59" s="36"/>
      <c r="T59" s="36"/>
      <c r="U59" s="36"/>
      <c r="V59" s="36"/>
      <c r="W59" s="36"/>
      <c r="X59" s="36"/>
      <c r="Y59" s="36"/>
      <c r="Z59" s="36"/>
      <c r="AA59" s="36"/>
      <c r="AB59" s="36"/>
      <c r="AC59" s="36"/>
      <c r="AD59" s="36"/>
      <c r="AE59" s="36"/>
      <c r="AU59" s="18" t="s">
        <v>121</v>
      </c>
    </row>
    <row r="60" spans="1:47" s="9" customFormat="1" ht="24.95" customHeight="1">
      <c r="B60" s="137"/>
      <c r="C60" s="138"/>
      <c r="D60" s="139" t="s">
        <v>207</v>
      </c>
      <c r="E60" s="140"/>
      <c r="F60" s="140"/>
      <c r="G60" s="140"/>
      <c r="H60" s="140"/>
      <c r="I60" s="140"/>
      <c r="J60" s="141">
        <f>J85</f>
        <v>0</v>
      </c>
      <c r="K60" s="138"/>
      <c r="L60" s="142"/>
    </row>
    <row r="61" spans="1:47" s="10" customFormat="1" ht="19.899999999999999" customHeight="1">
      <c r="B61" s="143"/>
      <c r="C61" s="144"/>
      <c r="D61" s="145" t="s">
        <v>210</v>
      </c>
      <c r="E61" s="146"/>
      <c r="F61" s="146"/>
      <c r="G61" s="146"/>
      <c r="H61" s="146"/>
      <c r="I61" s="146"/>
      <c r="J61" s="147">
        <f>J86</f>
        <v>0</v>
      </c>
      <c r="K61" s="144"/>
      <c r="L61" s="148"/>
    </row>
    <row r="62" spans="1:47" s="9" customFormat="1" ht="24.95" customHeight="1">
      <c r="B62" s="137"/>
      <c r="C62" s="138"/>
      <c r="D62" s="139" t="s">
        <v>214</v>
      </c>
      <c r="E62" s="140"/>
      <c r="F62" s="140"/>
      <c r="G62" s="140"/>
      <c r="H62" s="140"/>
      <c r="I62" s="140"/>
      <c r="J62" s="141">
        <f>J88</f>
        <v>0</v>
      </c>
      <c r="K62" s="138"/>
      <c r="L62" s="142"/>
    </row>
    <row r="63" spans="1:47" s="10" customFormat="1" ht="19.899999999999999" customHeight="1">
      <c r="B63" s="143"/>
      <c r="C63" s="144"/>
      <c r="D63" s="145" t="s">
        <v>1971</v>
      </c>
      <c r="E63" s="146"/>
      <c r="F63" s="146"/>
      <c r="G63" s="146"/>
      <c r="H63" s="146"/>
      <c r="I63" s="146"/>
      <c r="J63" s="147">
        <f>J89</f>
        <v>0</v>
      </c>
      <c r="K63" s="144"/>
      <c r="L63" s="148"/>
    </row>
    <row r="64" spans="1:47" s="9" customFormat="1" ht="24.95" customHeight="1">
      <c r="B64" s="137"/>
      <c r="C64" s="138"/>
      <c r="D64" s="139" t="s">
        <v>222</v>
      </c>
      <c r="E64" s="140"/>
      <c r="F64" s="140"/>
      <c r="G64" s="140"/>
      <c r="H64" s="140"/>
      <c r="I64" s="140"/>
      <c r="J64" s="141">
        <f>J109</f>
        <v>0</v>
      </c>
      <c r="K64" s="138"/>
      <c r="L64" s="142"/>
    </row>
    <row r="65" spans="1:31" s="2" customFormat="1" ht="21.75" customHeight="1">
      <c r="A65" s="36"/>
      <c r="B65" s="37"/>
      <c r="C65" s="38"/>
      <c r="D65" s="38"/>
      <c r="E65" s="38"/>
      <c r="F65" s="38"/>
      <c r="G65" s="38"/>
      <c r="H65" s="38"/>
      <c r="I65" s="38"/>
      <c r="J65" s="38"/>
      <c r="K65" s="38"/>
      <c r="L65" s="107"/>
      <c r="S65" s="36"/>
      <c r="T65" s="36"/>
      <c r="U65" s="36"/>
      <c r="V65" s="36"/>
      <c r="W65" s="36"/>
      <c r="X65" s="36"/>
      <c r="Y65" s="36"/>
      <c r="Z65" s="36"/>
      <c r="AA65" s="36"/>
      <c r="AB65" s="36"/>
      <c r="AC65" s="36"/>
      <c r="AD65" s="36"/>
      <c r="AE65" s="36"/>
    </row>
    <row r="66" spans="1:31" s="2" customFormat="1" ht="6.95" customHeight="1">
      <c r="A66" s="36"/>
      <c r="B66" s="49"/>
      <c r="C66" s="50"/>
      <c r="D66" s="50"/>
      <c r="E66" s="50"/>
      <c r="F66" s="50"/>
      <c r="G66" s="50"/>
      <c r="H66" s="50"/>
      <c r="I66" s="50"/>
      <c r="J66" s="50"/>
      <c r="K66" s="50"/>
      <c r="L66" s="107"/>
      <c r="S66" s="36"/>
      <c r="T66" s="36"/>
      <c r="U66" s="36"/>
      <c r="V66" s="36"/>
      <c r="W66" s="36"/>
      <c r="X66" s="36"/>
      <c r="Y66" s="36"/>
      <c r="Z66" s="36"/>
      <c r="AA66" s="36"/>
      <c r="AB66" s="36"/>
      <c r="AC66" s="36"/>
      <c r="AD66" s="36"/>
      <c r="AE66" s="36"/>
    </row>
    <row r="70" spans="1:31" s="2" customFormat="1" ht="6.95" customHeight="1">
      <c r="A70" s="36"/>
      <c r="B70" s="51"/>
      <c r="C70" s="52"/>
      <c r="D70" s="52"/>
      <c r="E70" s="52"/>
      <c r="F70" s="52"/>
      <c r="G70" s="52"/>
      <c r="H70" s="52"/>
      <c r="I70" s="52"/>
      <c r="J70" s="52"/>
      <c r="K70" s="52"/>
      <c r="L70" s="107"/>
      <c r="S70" s="36"/>
      <c r="T70" s="36"/>
      <c r="U70" s="36"/>
      <c r="V70" s="36"/>
      <c r="W70" s="36"/>
      <c r="X70" s="36"/>
      <c r="Y70" s="36"/>
      <c r="Z70" s="36"/>
      <c r="AA70" s="36"/>
      <c r="AB70" s="36"/>
      <c r="AC70" s="36"/>
      <c r="AD70" s="36"/>
      <c r="AE70" s="36"/>
    </row>
    <row r="71" spans="1:31" s="2" customFormat="1" ht="24.95" customHeight="1">
      <c r="A71" s="36"/>
      <c r="B71" s="37"/>
      <c r="C71" s="24" t="s">
        <v>126</v>
      </c>
      <c r="D71" s="38"/>
      <c r="E71" s="38"/>
      <c r="F71" s="38"/>
      <c r="G71" s="38"/>
      <c r="H71" s="38"/>
      <c r="I71" s="38"/>
      <c r="J71" s="38"/>
      <c r="K71" s="38"/>
      <c r="L71" s="107"/>
      <c r="S71" s="36"/>
      <c r="T71" s="36"/>
      <c r="U71" s="36"/>
      <c r="V71" s="36"/>
      <c r="W71" s="36"/>
      <c r="X71" s="36"/>
      <c r="Y71" s="36"/>
      <c r="Z71" s="36"/>
      <c r="AA71" s="36"/>
      <c r="AB71" s="36"/>
      <c r="AC71" s="36"/>
      <c r="AD71" s="36"/>
      <c r="AE71" s="36"/>
    </row>
    <row r="72" spans="1:31" s="2" customFormat="1" ht="6.95" customHeight="1">
      <c r="A72" s="36"/>
      <c r="B72" s="37"/>
      <c r="C72" s="38"/>
      <c r="D72" s="38"/>
      <c r="E72" s="38"/>
      <c r="F72" s="38"/>
      <c r="G72" s="38"/>
      <c r="H72" s="38"/>
      <c r="I72" s="38"/>
      <c r="J72" s="38"/>
      <c r="K72" s="38"/>
      <c r="L72" s="107"/>
      <c r="S72" s="36"/>
      <c r="T72" s="36"/>
      <c r="U72" s="36"/>
      <c r="V72" s="36"/>
      <c r="W72" s="36"/>
      <c r="X72" s="36"/>
      <c r="Y72" s="36"/>
      <c r="Z72" s="36"/>
      <c r="AA72" s="36"/>
      <c r="AB72" s="36"/>
      <c r="AC72" s="36"/>
      <c r="AD72" s="36"/>
      <c r="AE72" s="36"/>
    </row>
    <row r="73" spans="1:31" s="2" customFormat="1" ht="12" customHeight="1">
      <c r="A73" s="36"/>
      <c r="B73" s="37"/>
      <c r="C73" s="30" t="s">
        <v>16</v>
      </c>
      <c r="D73" s="38"/>
      <c r="E73" s="38"/>
      <c r="F73" s="38"/>
      <c r="G73" s="38"/>
      <c r="H73" s="38"/>
      <c r="I73" s="38"/>
      <c r="J73" s="38"/>
      <c r="K73" s="38"/>
      <c r="L73" s="107"/>
      <c r="S73" s="36"/>
      <c r="T73" s="36"/>
      <c r="U73" s="36"/>
      <c r="V73" s="36"/>
      <c r="W73" s="36"/>
      <c r="X73" s="36"/>
      <c r="Y73" s="36"/>
      <c r="Z73" s="36"/>
      <c r="AA73" s="36"/>
      <c r="AB73" s="36"/>
      <c r="AC73" s="36"/>
      <c r="AD73" s="36"/>
      <c r="AE73" s="36"/>
    </row>
    <row r="74" spans="1:31" s="2" customFormat="1" ht="16.5" customHeight="1">
      <c r="A74" s="36"/>
      <c r="B74" s="37"/>
      <c r="C74" s="38"/>
      <c r="D74" s="38"/>
      <c r="E74" s="374" t="str">
        <f>E7</f>
        <v>Úprava objektu Radniční č.p.13 na kancelářské prostory,Frýdek-Místek</v>
      </c>
      <c r="F74" s="375"/>
      <c r="G74" s="375"/>
      <c r="H74" s="375"/>
      <c r="I74" s="38"/>
      <c r="J74" s="38"/>
      <c r="K74" s="38"/>
      <c r="L74" s="107"/>
      <c r="S74" s="36"/>
      <c r="T74" s="36"/>
      <c r="U74" s="36"/>
      <c r="V74" s="36"/>
      <c r="W74" s="36"/>
      <c r="X74" s="36"/>
      <c r="Y74" s="36"/>
      <c r="Z74" s="36"/>
      <c r="AA74" s="36"/>
      <c r="AB74" s="36"/>
      <c r="AC74" s="36"/>
      <c r="AD74" s="36"/>
      <c r="AE74" s="36"/>
    </row>
    <row r="75" spans="1:31" s="2" customFormat="1" ht="12" customHeight="1">
      <c r="A75" s="36"/>
      <c r="B75" s="37"/>
      <c r="C75" s="30" t="s">
        <v>205</v>
      </c>
      <c r="D75" s="38"/>
      <c r="E75" s="38"/>
      <c r="F75" s="38"/>
      <c r="G75" s="38"/>
      <c r="H75" s="38"/>
      <c r="I75" s="38"/>
      <c r="J75" s="38"/>
      <c r="K75" s="38"/>
      <c r="L75" s="107"/>
      <c r="S75" s="36"/>
      <c r="T75" s="36"/>
      <c r="U75" s="36"/>
      <c r="V75" s="36"/>
      <c r="W75" s="36"/>
      <c r="X75" s="36"/>
      <c r="Y75" s="36"/>
      <c r="Z75" s="36"/>
      <c r="AA75" s="36"/>
      <c r="AB75" s="36"/>
      <c r="AC75" s="36"/>
      <c r="AD75" s="36"/>
      <c r="AE75" s="36"/>
    </row>
    <row r="76" spans="1:31" s="2" customFormat="1" ht="16.5" customHeight="1">
      <c r="A76" s="36"/>
      <c r="B76" s="37"/>
      <c r="C76" s="38"/>
      <c r="D76" s="38"/>
      <c r="E76" s="330" t="str">
        <f>E9</f>
        <v xml:space="preserve">200101/D.1.4.31 - Klimatizace </v>
      </c>
      <c r="F76" s="371"/>
      <c r="G76" s="371"/>
      <c r="H76" s="371"/>
      <c r="I76" s="38"/>
      <c r="J76" s="38"/>
      <c r="K76" s="38"/>
      <c r="L76" s="107"/>
      <c r="S76" s="36"/>
      <c r="T76" s="36"/>
      <c r="U76" s="36"/>
      <c r="V76" s="36"/>
      <c r="W76" s="36"/>
      <c r="X76" s="36"/>
      <c r="Y76" s="36"/>
      <c r="Z76" s="36"/>
      <c r="AA76" s="36"/>
      <c r="AB76" s="36"/>
      <c r="AC76" s="36"/>
      <c r="AD76" s="36"/>
      <c r="AE76" s="36"/>
    </row>
    <row r="77" spans="1:31" s="2" customFormat="1" ht="6.95" customHeight="1">
      <c r="A77" s="36"/>
      <c r="B77" s="37"/>
      <c r="C77" s="38"/>
      <c r="D77" s="38"/>
      <c r="E77" s="38"/>
      <c r="F77" s="38"/>
      <c r="G77" s="38"/>
      <c r="H77" s="38"/>
      <c r="I77" s="38"/>
      <c r="J77" s="38"/>
      <c r="K77" s="38"/>
      <c r="L77" s="107"/>
      <c r="S77" s="36"/>
      <c r="T77" s="36"/>
      <c r="U77" s="36"/>
      <c r="V77" s="36"/>
      <c r="W77" s="36"/>
      <c r="X77" s="36"/>
      <c r="Y77" s="36"/>
      <c r="Z77" s="36"/>
      <c r="AA77" s="36"/>
      <c r="AB77" s="36"/>
      <c r="AC77" s="36"/>
      <c r="AD77" s="36"/>
      <c r="AE77" s="36"/>
    </row>
    <row r="78" spans="1:31" s="2" customFormat="1" ht="12" customHeight="1">
      <c r="A78" s="36"/>
      <c r="B78" s="37"/>
      <c r="C78" s="30" t="s">
        <v>22</v>
      </c>
      <c r="D78" s="38"/>
      <c r="E78" s="38"/>
      <c r="F78" s="28" t="str">
        <f>F12</f>
        <v xml:space="preserve"> </v>
      </c>
      <c r="G78" s="38"/>
      <c r="H78" s="38"/>
      <c r="I78" s="30" t="s">
        <v>24</v>
      </c>
      <c r="J78" s="61" t="str">
        <f>IF(J12="","",J12)</f>
        <v>17. 7. 2020</v>
      </c>
      <c r="K78" s="38"/>
      <c r="L78" s="107"/>
      <c r="S78" s="36"/>
      <c r="T78" s="36"/>
      <c r="U78" s="36"/>
      <c r="V78" s="36"/>
      <c r="W78" s="36"/>
      <c r="X78" s="36"/>
      <c r="Y78" s="36"/>
      <c r="Z78" s="36"/>
      <c r="AA78" s="36"/>
      <c r="AB78" s="36"/>
      <c r="AC78" s="36"/>
      <c r="AD78" s="36"/>
      <c r="AE78" s="36"/>
    </row>
    <row r="79" spans="1:31" s="2" customFormat="1" ht="6.95" customHeight="1">
      <c r="A79" s="36"/>
      <c r="B79" s="37"/>
      <c r="C79" s="38"/>
      <c r="D79" s="38"/>
      <c r="E79" s="38"/>
      <c r="F79" s="38"/>
      <c r="G79" s="38"/>
      <c r="H79" s="38"/>
      <c r="I79" s="38"/>
      <c r="J79" s="38"/>
      <c r="K79" s="38"/>
      <c r="L79" s="107"/>
      <c r="S79" s="36"/>
      <c r="T79" s="36"/>
      <c r="U79" s="36"/>
      <c r="V79" s="36"/>
      <c r="W79" s="36"/>
      <c r="X79" s="36"/>
      <c r="Y79" s="36"/>
      <c r="Z79" s="36"/>
      <c r="AA79" s="36"/>
      <c r="AB79" s="36"/>
      <c r="AC79" s="36"/>
      <c r="AD79" s="36"/>
      <c r="AE79" s="36"/>
    </row>
    <row r="80" spans="1:31" s="2" customFormat="1" ht="15.2" customHeight="1">
      <c r="A80" s="36"/>
      <c r="B80" s="37"/>
      <c r="C80" s="30" t="s">
        <v>30</v>
      </c>
      <c r="D80" s="38"/>
      <c r="E80" s="38"/>
      <c r="F80" s="28" t="str">
        <f>E15</f>
        <v xml:space="preserve">Statutární město Frýdek-Místek </v>
      </c>
      <c r="G80" s="38"/>
      <c r="H80" s="38"/>
      <c r="I80" s="30" t="s">
        <v>38</v>
      </c>
      <c r="J80" s="34" t="str">
        <f>E21</f>
        <v xml:space="preserve"> </v>
      </c>
      <c r="K80" s="38"/>
      <c r="L80" s="107"/>
      <c r="S80" s="36"/>
      <c r="T80" s="36"/>
      <c r="U80" s="36"/>
      <c r="V80" s="36"/>
      <c r="W80" s="36"/>
      <c r="X80" s="36"/>
      <c r="Y80" s="36"/>
      <c r="Z80" s="36"/>
      <c r="AA80" s="36"/>
      <c r="AB80" s="36"/>
      <c r="AC80" s="36"/>
      <c r="AD80" s="36"/>
      <c r="AE80" s="36"/>
    </row>
    <row r="81" spans="1:65" s="2" customFormat="1" ht="15.2" customHeight="1">
      <c r="A81" s="36"/>
      <c r="B81" s="37"/>
      <c r="C81" s="30" t="s">
        <v>36</v>
      </c>
      <c r="D81" s="38"/>
      <c r="E81" s="38"/>
      <c r="F81" s="28" t="str">
        <f>IF(E18="","",E18)</f>
        <v>Vyplň údaj</v>
      </c>
      <c r="G81" s="38"/>
      <c r="H81" s="38"/>
      <c r="I81" s="30" t="s">
        <v>41</v>
      </c>
      <c r="J81" s="34" t="str">
        <f>E24</f>
        <v xml:space="preserve">Lenka Jerakasová </v>
      </c>
      <c r="K81" s="38"/>
      <c r="L81" s="107"/>
      <c r="S81" s="36"/>
      <c r="T81" s="36"/>
      <c r="U81" s="36"/>
      <c r="V81" s="36"/>
      <c r="W81" s="36"/>
      <c r="X81" s="36"/>
      <c r="Y81" s="36"/>
      <c r="Z81" s="36"/>
      <c r="AA81" s="36"/>
      <c r="AB81" s="36"/>
      <c r="AC81" s="36"/>
      <c r="AD81" s="36"/>
      <c r="AE81" s="36"/>
    </row>
    <row r="82" spans="1:65" s="2" customFormat="1" ht="10.35" customHeight="1">
      <c r="A82" s="36"/>
      <c r="B82" s="37"/>
      <c r="C82" s="38"/>
      <c r="D82" s="38"/>
      <c r="E82" s="38"/>
      <c r="F82" s="38"/>
      <c r="G82" s="38"/>
      <c r="H82" s="38"/>
      <c r="I82" s="38"/>
      <c r="J82" s="38"/>
      <c r="K82" s="38"/>
      <c r="L82" s="107"/>
      <c r="S82" s="36"/>
      <c r="T82" s="36"/>
      <c r="U82" s="36"/>
      <c r="V82" s="36"/>
      <c r="W82" s="36"/>
      <c r="X82" s="36"/>
      <c r="Y82" s="36"/>
      <c r="Z82" s="36"/>
      <c r="AA82" s="36"/>
      <c r="AB82" s="36"/>
      <c r="AC82" s="36"/>
      <c r="AD82" s="36"/>
      <c r="AE82" s="36"/>
    </row>
    <row r="83" spans="1:65" s="11" customFormat="1" ht="29.25" customHeight="1">
      <c r="A83" s="149"/>
      <c r="B83" s="150"/>
      <c r="C83" s="151" t="s">
        <v>127</v>
      </c>
      <c r="D83" s="152" t="s">
        <v>65</v>
      </c>
      <c r="E83" s="152" t="s">
        <v>61</v>
      </c>
      <c r="F83" s="152" t="s">
        <v>62</v>
      </c>
      <c r="G83" s="152" t="s">
        <v>128</v>
      </c>
      <c r="H83" s="152" t="s">
        <v>129</v>
      </c>
      <c r="I83" s="152" t="s">
        <v>130</v>
      </c>
      <c r="J83" s="152" t="s">
        <v>120</v>
      </c>
      <c r="K83" s="153" t="s">
        <v>131</v>
      </c>
      <c r="L83" s="154"/>
      <c r="M83" s="70" t="s">
        <v>35</v>
      </c>
      <c r="N83" s="71" t="s">
        <v>50</v>
      </c>
      <c r="O83" s="71" t="s">
        <v>132</v>
      </c>
      <c r="P83" s="71" t="s">
        <v>133</v>
      </c>
      <c r="Q83" s="71" t="s">
        <v>134</v>
      </c>
      <c r="R83" s="71" t="s">
        <v>135</v>
      </c>
      <c r="S83" s="71" t="s">
        <v>136</v>
      </c>
      <c r="T83" s="72" t="s">
        <v>137</v>
      </c>
      <c r="U83" s="149"/>
      <c r="V83" s="149"/>
      <c r="W83" s="149"/>
      <c r="X83" s="149"/>
      <c r="Y83" s="149"/>
      <c r="Z83" s="149"/>
      <c r="AA83" s="149"/>
      <c r="AB83" s="149"/>
      <c r="AC83" s="149"/>
      <c r="AD83" s="149"/>
      <c r="AE83" s="149"/>
    </row>
    <row r="84" spans="1:65" s="2" customFormat="1" ht="22.9" customHeight="1">
      <c r="A84" s="36"/>
      <c r="B84" s="37"/>
      <c r="C84" s="77" t="s">
        <v>138</v>
      </c>
      <c r="D84" s="38"/>
      <c r="E84" s="38"/>
      <c r="F84" s="38"/>
      <c r="G84" s="38"/>
      <c r="H84" s="38"/>
      <c r="I84" s="38"/>
      <c r="J84" s="155">
        <f>BK84</f>
        <v>0</v>
      </c>
      <c r="K84" s="38"/>
      <c r="L84" s="41"/>
      <c r="M84" s="73"/>
      <c r="N84" s="156"/>
      <c r="O84" s="74"/>
      <c r="P84" s="157">
        <f>P85+P88+P109</f>
        <v>0</v>
      </c>
      <c r="Q84" s="74"/>
      <c r="R84" s="157">
        <f>R85+R88+R109</f>
        <v>0.45784000000000002</v>
      </c>
      <c r="S84" s="74"/>
      <c r="T84" s="158">
        <f>T85+T88+T109</f>
        <v>0</v>
      </c>
      <c r="U84" s="36"/>
      <c r="V84" s="36"/>
      <c r="W84" s="36"/>
      <c r="X84" s="36"/>
      <c r="Y84" s="36"/>
      <c r="Z84" s="36"/>
      <c r="AA84" s="36"/>
      <c r="AB84" s="36"/>
      <c r="AC84" s="36"/>
      <c r="AD84" s="36"/>
      <c r="AE84" s="36"/>
      <c r="AT84" s="18" t="s">
        <v>79</v>
      </c>
      <c r="AU84" s="18" t="s">
        <v>121</v>
      </c>
      <c r="BK84" s="159">
        <f>BK85+BK88+BK109</f>
        <v>0</v>
      </c>
    </row>
    <row r="85" spans="1:65" s="12" customFormat="1" ht="25.9" customHeight="1">
      <c r="B85" s="160"/>
      <c r="C85" s="161"/>
      <c r="D85" s="162" t="s">
        <v>79</v>
      </c>
      <c r="E85" s="163" t="s">
        <v>223</v>
      </c>
      <c r="F85" s="163" t="s">
        <v>224</v>
      </c>
      <c r="G85" s="161"/>
      <c r="H85" s="161"/>
      <c r="I85" s="164"/>
      <c r="J85" s="165">
        <f>BK85</f>
        <v>0</v>
      </c>
      <c r="K85" s="161"/>
      <c r="L85" s="166"/>
      <c r="M85" s="167"/>
      <c r="N85" s="168"/>
      <c r="O85" s="168"/>
      <c r="P85" s="169">
        <f>P86</f>
        <v>0</v>
      </c>
      <c r="Q85" s="168"/>
      <c r="R85" s="169">
        <f>R86</f>
        <v>0</v>
      </c>
      <c r="S85" s="168"/>
      <c r="T85" s="170">
        <f>T86</f>
        <v>0</v>
      </c>
      <c r="AR85" s="171" t="s">
        <v>21</v>
      </c>
      <c r="AT85" s="172" t="s">
        <v>79</v>
      </c>
      <c r="AU85" s="172" t="s">
        <v>80</v>
      </c>
      <c r="AY85" s="171" t="s">
        <v>142</v>
      </c>
      <c r="BK85" s="173">
        <f>BK86</f>
        <v>0</v>
      </c>
    </row>
    <row r="86" spans="1:65" s="12" customFormat="1" ht="22.9" customHeight="1">
      <c r="B86" s="160"/>
      <c r="C86" s="161"/>
      <c r="D86" s="162" t="s">
        <v>79</v>
      </c>
      <c r="E86" s="174" t="s">
        <v>179</v>
      </c>
      <c r="F86" s="174" t="s">
        <v>334</v>
      </c>
      <c r="G86" s="161"/>
      <c r="H86" s="161"/>
      <c r="I86" s="164"/>
      <c r="J86" s="175">
        <f>BK86</f>
        <v>0</v>
      </c>
      <c r="K86" s="161"/>
      <c r="L86" s="166"/>
      <c r="M86" s="167"/>
      <c r="N86" s="168"/>
      <c r="O86" s="168"/>
      <c r="P86" s="169">
        <f>P87</f>
        <v>0</v>
      </c>
      <c r="Q86" s="168"/>
      <c r="R86" s="169">
        <f>R87</f>
        <v>0</v>
      </c>
      <c r="S86" s="168"/>
      <c r="T86" s="170">
        <f>T87</f>
        <v>0</v>
      </c>
      <c r="AR86" s="171" t="s">
        <v>21</v>
      </c>
      <c r="AT86" s="172" t="s">
        <v>79</v>
      </c>
      <c r="AU86" s="172" t="s">
        <v>21</v>
      </c>
      <c r="AY86" s="171" t="s">
        <v>142</v>
      </c>
      <c r="BK86" s="173">
        <f>BK87</f>
        <v>0</v>
      </c>
    </row>
    <row r="87" spans="1:65" s="2" customFormat="1" ht="14.45" customHeight="1">
      <c r="A87" s="36"/>
      <c r="B87" s="37"/>
      <c r="C87" s="176" t="s">
        <v>7</v>
      </c>
      <c r="D87" s="176" t="s">
        <v>145</v>
      </c>
      <c r="E87" s="177" t="s">
        <v>2085</v>
      </c>
      <c r="F87" s="178" t="s">
        <v>2086</v>
      </c>
      <c r="G87" s="179" t="s">
        <v>2087</v>
      </c>
      <c r="H87" s="180">
        <v>2</v>
      </c>
      <c r="I87" s="181"/>
      <c r="J87" s="182">
        <f>ROUND(I87*H87,2)</f>
        <v>0</v>
      </c>
      <c r="K87" s="178" t="s">
        <v>149</v>
      </c>
      <c r="L87" s="41"/>
      <c r="M87" s="183" t="s">
        <v>35</v>
      </c>
      <c r="N87" s="184" t="s">
        <v>51</v>
      </c>
      <c r="O87" s="66"/>
      <c r="P87" s="185">
        <f>O87*H87</f>
        <v>0</v>
      </c>
      <c r="Q87" s="185">
        <v>0</v>
      </c>
      <c r="R87" s="185">
        <f>Q87*H87</f>
        <v>0</v>
      </c>
      <c r="S87" s="185">
        <v>0</v>
      </c>
      <c r="T87" s="186">
        <f>S87*H87</f>
        <v>0</v>
      </c>
      <c r="U87" s="36"/>
      <c r="V87" s="36"/>
      <c r="W87" s="36"/>
      <c r="X87" s="36"/>
      <c r="Y87" s="36"/>
      <c r="Z87" s="36"/>
      <c r="AA87" s="36"/>
      <c r="AB87" s="36"/>
      <c r="AC87" s="36"/>
      <c r="AD87" s="36"/>
      <c r="AE87" s="36"/>
      <c r="AR87" s="187" t="s">
        <v>161</v>
      </c>
      <c r="AT87" s="187" t="s">
        <v>145</v>
      </c>
      <c r="AU87" s="187" t="s">
        <v>89</v>
      </c>
      <c r="AY87" s="18" t="s">
        <v>142</v>
      </c>
      <c r="BE87" s="188">
        <f>IF(N87="základní",J87,0)</f>
        <v>0</v>
      </c>
      <c r="BF87" s="188">
        <f>IF(N87="snížená",J87,0)</f>
        <v>0</v>
      </c>
      <c r="BG87" s="188">
        <f>IF(N87="zákl. přenesená",J87,0)</f>
        <v>0</v>
      </c>
      <c r="BH87" s="188">
        <f>IF(N87="sníž. přenesená",J87,0)</f>
        <v>0</v>
      </c>
      <c r="BI87" s="188">
        <f>IF(N87="nulová",J87,0)</f>
        <v>0</v>
      </c>
      <c r="BJ87" s="18" t="s">
        <v>21</v>
      </c>
      <c r="BK87" s="188">
        <f>ROUND(I87*H87,2)</f>
        <v>0</v>
      </c>
      <c r="BL87" s="18" t="s">
        <v>161</v>
      </c>
      <c r="BM87" s="187" t="s">
        <v>2088</v>
      </c>
    </row>
    <row r="88" spans="1:65" s="12" customFormat="1" ht="25.9" customHeight="1">
      <c r="B88" s="160"/>
      <c r="C88" s="161"/>
      <c r="D88" s="162" t="s">
        <v>79</v>
      </c>
      <c r="E88" s="163" t="s">
        <v>516</v>
      </c>
      <c r="F88" s="163" t="s">
        <v>517</v>
      </c>
      <c r="G88" s="161"/>
      <c r="H88" s="161"/>
      <c r="I88" s="164"/>
      <c r="J88" s="165">
        <f>BK88</f>
        <v>0</v>
      </c>
      <c r="K88" s="161"/>
      <c r="L88" s="166"/>
      <c r="M88" s="167"/>
      <c r="N88" s="168"/>
      <c r="O88" s="168"/>
      <c r="P88" s="169">
        <f>P89</f>
        <v>0</v>
      </c>
      <c r="Q88" s="168"/>
      <c r="R88" s="169">
        <f>R89</f>
        <v>0.45784000000000002</v>
      </c>
      <c r="S88" s="168"/>
      <c r="T88" s="170">
        <f>T89</f>
        <v>0</v>
      </c>
      <c r="AR88" s="171" t="s">
        <v>89</v>
      </c>
      <c r="AT88" s="172" t="s">
        <v>79</v>
      </c>
      <c r="AU88" s="172" t="s">
        <v>80</v>
      </c>
      <c r="AY88" s="171" t="s">
        <v>142</v>
      </c>
      <c r="BK88" s="173">
        <f>BK89</f>
        <v>0</v>
      </c>
    </row>
    <row r="89" spans="1:65" s="12" customFormat="1" ht="22.9" customHeight="1">
      <c r="B89" s="160"/>
      <c r="C89" s="161"/>
      <c r="D89" s="162" t="s">
        <v>79</v>
      </c>
      <c r="E89" s="174" t="s">
        <v>1972</v>
      </c>
      <c r="F89" s="174" t="s">
        <v>1973</v>
      </c>
      <c r="G89" s="161"/>
      <c r="H89" s="161"/>
      <c r="I89" s="164"/>
      <c r="J89" s="175">
        <f>BK89</f>
        <v>0</v>
      </c>
      <c r="K89" s="161"/>
      <c r="L89" s="166"/>
      <c r="M89" s="167"/>
      <c r="N89" s="168"/>
      <c r="O89" s="168"/>
      <c r="P89" s="169">
        <f>SUM(P90:P108)</f>
        <v>0</v>
      </c>
      <c r="Q89" s="168"/>
      <c r="R89" s="169">
        <f>SUM(R90:R108)</f>
        <v>0.45784000000000002</v>
      </c>
      <c r="S89" s="168"/>
      <c r="T89" s="170">
        <f>SUM(T90:T108)</f>
        <v>0</v>
      </c>
      <c r="AR89" s="171" t="s">
        <v>89</v>
      </c>
      <c r="AT89" s="172" t="s">
        <v>79</v>
      </c>
      <c r="AU89" s="172" t="s">
        <v>21</v>
      </c>
      <c r="AY89" s="171" t="s">
        <v>142</v>
      </c>
      <c r="BK89" s="173">
        <f>SUM(BK90:BK108)</f>
        <v>0</v>
      </c>
    </row>
    <row r="90" spans="1:65" s="2" customFormat="1" ht="14.45" customHeight="1">
      <c r="A90" s="36"/>
      <c r="B90" s="37"/>
      <c r="C90" s="176" t="s">
        <v>21</v>
      </c>
      <c r="D90" s="176" t="s">
        <v>145</v>
      </c>
      <c r="E90" s="177" t="s">
        <v>2089</v>
      </c>
      <c r="F90" s="178" t="s">
        <v>2090</v>
      </c>
      <c r="G90" s="179" t="s">
        <v>177</v>
      </c>
      <c r="H90" s="180">
        <v>9</v>
      </c>
      <c r="I90" s="181"/>
      <c r="J90" s="182">
        <f t="shared" ref="J90:J107" si="0">ROUND(I90*H90,2)</f>
        <v>0</v>
      </c>
      <c r="K90" s="178" t="s">
        <v>149</v>
      </c>
      <c r="L90" s="41"/>
      <c r="M90" s="183" t="s">
        <v>35</v>
      </c>
      <c r="N90" s="184" t="s">
        <v>51</v>
      </c>
      <c r="O90" s="66"/>
      <c r="P90" s="185">
        <f t="shared" ref="P90:P107" si="1">O90*H90</f>
        <v>0</v>
      </c>
      <c r="Q90" s="185">
        <v>0</v>
      </c>
      <c r="R90" s="185">
        <f t="shared" ref="R90:R107" si="2">Q90*H90</f>
        <v>0</v>
      </c>
      <c r="S90" s="185">
        <v>0</v>
      </c>
      <c r="T90" s="186">
        <f t="shared" ref="T90:T107" si="3">S90*H90</f>
        <v>0</v>
      </c>
      <c r="U90" s="36"/>
      <c r="V90" s="36"/>
      <c r="W90" s="36"/>
      <c r="X90" s="36"/>
      <c r="Y90" s="36"/>
      <c r="Z90" s="36"/>
      <c r="AA90" s="36"/>
      <c r="AB90" s="36"/>
      <c r="AC90" s="36"/>
      <c r="AD90" s="36"/>
      <c r="AE90" s="36"/>
      <c r="AR90" s="187" t="s">
        <v>307</v>
      </c>
      <c r="AT90" s="187" t="s">
        <v>145</v>
      </c>
      <c r="AU90" s="187" t="s">
        <v>89</v>
      </c>
      <c r="AY90" s="18" t="s">
        <v>142</v>
      </c>
      <c r="BE90" s="188">
        <f t="shared" ref="BE90:BE107" si="4">IF(N90="základní",J90,0)</f>
        <v>0</v>
      </c>
      <c r="BF90" s="188">
        <f t="shared" ref="BF90:BF107" si="5">IF(N90="snížená",J90,0)</f>
        <v>0</v>
      </c>
      <c r="BG90" s="188">
        <f t="shared" ref="BG90:BG107" si="6">IF(N90="zákl. přenesená",J90,0)</f>
        <v>0</v>
      </c>
      <c r="BH90" s="188">
        <f t="shared" ref="BH90:BH107" si="7">IF(N90="sníž. přenesená",J90,0)</f>
        <v>0</v>
      </c>
      <c r="BI90" s="188">
        <f t="shared" ref="BI90:BI107" si="8">IF(N90="nulová",J90,0)</f>
        <v>0</v>
      </c>
      <c r="BJ90" s="18" t="s">
        <v>21</v>
      </c>
      <c r="BK90" s="188">
        <f t="shared" ref="BK90:BK107" si="9">ROUND(I90*H90,2)</f>
        <v>0</v>
      </c>
      <c r="BL90" s="18" t="s">
        <v>307</v>
      </c>
      <c r="BM90" s="187" t="s">
        <v>2091</v>
      </c>
    </row>
    <row r="91" spans="1:65" s="2" customFormat="1" ht="14.45" customHeight="1">
      <c r="A91" s="36"/>
      <c r="B91" s="37"/>
      <c r="C91" s="176" t="s">
        <v>89</v>
      </c>
      <c r="D91" s="176" t="s">
        <v>145</v>
      </c>
      <c r="E91" s="177" t="s">
        <v>2092</v>
      </c>
      <c r="F91" s="178" t="s">
        <v>2093</v>
      </c>
      <c r="G91" s="179" t="s">
        <v>177</v>
      </c>
      <c r="H91" s="180">
        <v>10</v>
      </c>
      <c r="I91" s="181"/>
      <c r="J91" s="182">
        <f t="shared" si="0"/>
        <v>0</v>
      </c>
      <c r="K91" s="178" t="s">
        <v>149</v>
      </c>
      <c r="L91" s="41"/>
      <c r="M91" s="183" t="s">
        <v>35</v>
      </c>
      <c r="N91" s="184" t="s">
        <v>51</v>
      </c>
      <c r="O91" s="66"/>
      <c r="P91" s="185">
        <f t="shared" si="1"/>
        <v>0</v>
      </c>
      <c r="Q91" s="185">
        <v>0</v>
      </c>
      <c r="R91" s="185">
        <f t="shared" si="2"/>
        <v>0</v>
      </c>
      <c r="S91" s="185">
        <v>0</v>
      </c>
      <c r="T91" s="186">
        <f t="shared" si="3"/>
        <v>0</v>
      </c>
      <c r="U91" s="36"/>
      <c r="V91" s="36"/>
      <c r="W91" s="36"/>
      <c r="X91" s="36"/>
      <c r="Y91" s="36"/>
      <c r="Z91" s="36"/>
      <c r="AA91" s="36"/>
      <c r="AB91" s="36"/>
      <c r="AC91" s="36"/>
      <c r="AD91" s="36"/>
      <c r="AE91" s="36"/>
      <c r="AR91" s="187" t="s">
        <v>307</v>
      </c>
      <c r="AT91" s="187" t="s">
        <v>145</v>
      </c>
      <c r="AU91" s="187" t="s">
        <v>89</v>
      </c>
      <c r="AY91" s="18" t="s">
        <v>142</v>
      </c>
      <c r="BE91" s="188">
        <f t="shared" si="4"/>
        <v>0</v>
      </c>
      <c r="BF91" s="188">
        <f t="shared" si="5"/>
        <v>0</v>
      </c>
      <c r="BG91" s="188">
        <f t="shared" si="6"/>
        <v>0</v>
      </c>
      <c r="BH91" s="188">
        <f t="shared" si="7"/>
        <v>0</v>
      </c>
      <c r="BI91" s="188">
        <f t="shared" si="8"/>
        <v>0</v>
      </c>
      <c r="BJ91" s="18" t="s">
        <v>21</v>
      </c>
      <c r="BK91" s="188">
        <f t="shared" si="9"/>
        <v>0</v>
      </c>
      <c r="BL91" s="18" t="s">
        <v>307</v>
      </c>
      <c r="BM91" s="187" t="s">
        <v>2094</v>
      </c>
    </row>
    <row r="92" spans="1:65" s="2" customFormat="1" ht="14.45" customHeight="1">
      <c r="A92" s="36"/>
      <c r="B92" s="37"/>
      <c r="C92" s="176" t="s">
        <v>156</v>
      </c>
      <c r="D92" s="176" t="s">
        <v>145</v>
      </c>
      <c r="E92" s="177" t="s">
        <v>2095</v>
      </c>
      <c r="F92" s="178" t="s">
        <v>2096</v>
      </c>
      <c r="G92" s="179" t="s">
        <v>177</v>
      </c>
      <c r="H92" s="180">
        <v>2</v>
      </c>
      <c r="I92" s="181"/>
      <c r="J92" s="182">
        <f t="shared" si="0"/>
        <v>0</v>
      </c>
      <c r="K92" s="178" t="s">
        <v>149</v>
      </c>
      <c r="L92" s="41"/>
      <c r="M92" s="183" t="s">
        <v>35</v>
      </c>
      <c r="N92" s="184" t="s">
        <v>51</v>
      </c>
      <c r="O92" s="66"/>
      <c r="P92" s="185">
        <f t="shared" si="1"/>
        <v>0</v>
      </c>
      <c r="Q92" s="185">
        <v>0</v>
      </c>
      <c r="R92" s="185">
        <f t="shared" si="2"/>
        <v>0</v>
      </c>
      <c r="S92" s="185">
        <v>0</v>
      </c>
      <c r="T92" s="186">
        <f t="shared" si="3"/>
        <v>0</v>
      </c>
      <c r="U92" s="36"/>
      <c r="V92" s="36"/>
      <c r="W92" s="36"/>
      <c r="X92" s="36"/>
      <c r="Y92" s="36"/>
      <c r="Z92" s="36"/>
      <c r="AA92" s="36"/>
      <c r="AB92" s="36"/>
      <c r="AC92" s="36"/>
      <c r="AD92" s="36"/>
      <c r="AE92" s="36"/>
      <c r="AR92" s="187" t="s">
        <v>307</v>
      </c>
      <c r="AT92" s="187" t="s">
        <v>145</v>
      </c>
      <c r="AU92" s="187" t="s">
        <v>89</v>
      </c>
      <c r="AY92" s="18" t="s">
        <v>142</v>
      </c>
      <c r="BE92" s="188">
        <f t="shared" si="4"/>
        <v>0</v>
      </c>
      <c r="BF92" s="188">
        <f t="shared" si="5"/>
        <v>0</v>
      </c>
      <c r="BG92" s="188">
        <f t="shared" si="6"/>
        <v>0</v>
      </c>
      <c r="BH92" s="188">
        <f t="shared" si="7"/>
        <v>0</v>
      </c>
      <c r="BI92" s="188">
        <f t="shared" si="8"/>
        <v>0</v>
      </c>
      <c r="BJ92" s="18" t="s">
        <v>21</v>
      </c>
      <c r="BK92" s="188">
        <f t="shared" si="9"/>
        <v>0</v>
      </c>
      <c r="BL92" s="18" t="s">
        <v>307</v>
      </c>
      <c r="BM92" s="187" t="s">
        <v>2097</v>
      </c>
    </row>
    <row r="93" spans="1:65" s="2" customFormat="1" ht="14.45" customHeight="1">
      <c r="A93" s="36"/>
      <c r="B93" s="37"/>
      <c r="C93" s="176" t="s">
        <v>161</v>
      </c>
      <c r="D93" s="176" t="s">
        <v>145</v>
      </c>
      <c r="E93" s="177" t="s">
        <v>2098</v>
      </c>
      <c r="F93" s="178" t="s">
        <v>2099</v>
      </c>
      <c r="G93" s="179" t="s">
        <v>177</v>
      </c>
      <c r="H93" s="180">
        <v>1</v>
      </c>
      <c r="I93" s="181"/>
      <c r="J93" s="182">
        <f t="shared" si="0"/>
        <v>0</v>
      </c>
      <c r="K93" s="178" t="s">
        <v>149</v>
      </c>
      <c r="L93" s="41"/>
      <c r="M93" s="183" t="s">
        <v>35</v>
      </c>
      <c r="N93" s="184" t="s">
        <v>51</v>
      </c>
      <c r="O93" s="66"/>
      <c r="P93" s="185">
        <f t="shared" si="1"/>
        <v>0</v>
      </c>
      <c r="Q93" s="185">
        <v>0</v>
      </c>
      <c r="R93" s="185">
        <f t="shared" si="2"/>
        <v>0</v>
      </c>
      <c r="S93" s="185">
        <v>0</v>
      </c>
      <c r="T93" s="186">
        <f t="shared" si="3"/>
        <v>0</v>
      </c>
      <c r="U93" s="36"/>
      <c r="V93" s="36"/>
      <c r="W93" s="36"/>
      <c r="X93" s="36"/>
      <c r="Y93" s="36"/>
      <c r="Z93" s="36"/>
      <c r="AA93" s="36"/>
      <c r="AB93" s="36"/>
      <c r="AC93" s="36"/>
      <c r="AD93" s="36"/>
      <c r="AE93" s="36"/>
      <c r="AR93" s="187" t="s">
        <v>307</v>
      </c>
      <c r="AT93" s="187" t="s">
        <v>145</v>
      </c>
      <c r="AU93" s="187" t="s">
        <v>89</v>
      </c>
      <c r="AY93" s="18" t="s">
        <v>142</v>
      </c>
      <c r="BE93" s="188">
        <f t="shared" si="4"/>
        <v>0</v>
      </c>
      <c r="BF93" s="188">
        <f t="shared" si="5"/>
        <v>0</v>
      </c>
      <c r="BG93" s="188">
        <f t="shared" si="6"/>
        <v>0</v>
      </c>
      <c r="BH93" s="188">
        <f t="shared" si="7"/>
        <v>0</v>
      </c>
      <c r="BI93" s="188">
        <f t="shared" si="8"/>
        <v>0</v>
      </c>
      <c r="BJ93" s="18" t="s">
        <v>21</v>
      </c>
      <c r="BK93" s="188">
        <f t="shared" si="9"/>
        <v>0</v>
      </c>
      <c r="BL93" s="18" t="s">
        <v>307</v>
      </c>
      <c r="BM93" s="187" t="s">
        <v>2100</v>
      </c>
    </row>
    <row r="94" spans="1:65" s="2" customFormat="1" ht="14.45" customHeight="1">
      <c r="A94" s="36"/>
      <c r="B94" s="37"/>
      <c r="C94" s="176" t="s">
        <v>141</v>
      </c>
      <c r="D94" s="176" t="s">
        <v>145</v>
      </c>
      <c r="E94" s="177" t="s">
        <v>2101</v>
      </c>
      <c r="F94" s="178" t="s">
        <v>2102</v>
      </c>
      <c r="G94" s="179" t="s">
        <v>294</v>
      </c>
      <c r="H94" s="180">
        <v>47</v>
      </c>
      <c r="I94" s="181"/>
      <c r="J94" s="182">
        <f t="shared" si="0"/>
        <v>0</v>
      </c>
      <c r="K94" s="178" t="s">
        <v>149</v>
      </c>
      <c r="L94" s="41"/>
      <c r="M94" s="183" t="s">
        <v>35</v>
      </c>
      <c r="N94" s="184" t="s">
        <v>51</v>
      </c>
      <c r="O94" s="66"/>
      <c r="P94" s="185">
        <f t="shared" si="1"/>
        <v>0</v>
      </c>
      <c r="Q94" s="185">
        <v>0</v>
      </c>
      <c r="R94" s="185">
        <f t="shared" si="2"/>
        <v>0</v>
      </c>
      <c r="S94" s="185">
        <v>0</v>
      </c>
      <c r="T94" s="186">
        <f t="shared" si="3"/>
        <v>0</v>
      </c>
      <c r="U94" s="36"/>
      <c r="V94" s="36"/>
      <c r="W94" s="36"/>
      <c r="X94" s="36"/>
      <c r="Y94" s="36"/>
      <c r="Z94" s="36"/>
      <c r="AA94" s="36"/>
      <c r="AB94" s="36"/>
      <c r="AC94" s="36"/>
      <c r="AD94" s="36"/>
      <c r="AE94" s="36"/>
      <c r="AR94" s="187" t="s">
        <v>307</v>
      </c>
      <c r="AT94" s="187" t="s">
        <v>145</v>
      </c>
      <c r="AU94" s="187" t="s">
        <v>89</v>
      </c>
      <c r="AY94" s="18" t="s">
        <v>142</v>
      </c>
      <c r="BE94" s="188">
        <f t="shared" si="4"/>
        <v>0</v>
      </c>
      <c r="BF94" s="188">
        <f t="shared" si="5"/>
        <v>0</v>
      </c>
      <c r="BG94" s="188">
        <f t="shared" si="6"/>
        <v>0</v>
      </c>
      <c r="BH94" s="188">
        <f t="shared" si="7"/>
        <v>0</v>
      </c>
      <c r="BI94" s="188">
        <f t="shared" si="8"/>
        <v>0</v>
      </c>
      <c r="BJ94" s="18" t="s">
        <v>21</v>
      </c>
      <c r="BK94" s="188">
        <f t="shared" si="9"/>
        <v>0</v>
      </c>
      <c r="BL94" s="18" t="s">
        <v>307</v>
      </c>
      <c r="BM94" s="187" t="s">
        <v>2103</v>
      </c>
    </row>
    <row r="95" spans="1:65" s="2" customFormat="1" ht="14.45" customHeight="1">
      <c r="A95" s="36"/>
      <c r="B95" s="37"/>
      <c r="C95" s="176" t="s">
        <v>252</v>
      </c>
      <c r="D95" s="176" t="s">
        <v>145</v>
      </c>
      <c r="E95" s="177" t="s">
        <v>2104</v>
      </c>
      <c r="F95" s="178" t="s">
        <v>2105</v>
      </c>
      <c r="G95" s="179" t="s">
        <v>294</v>
      </c>
      <c r="H95" s="180">
        <v>23</v>
      </c>
      <c r="I95" s="181"/>
      <c r="J95" s="182">
        <f t="shared" si="0"/>
        <v>0</v>
      </c>
      <c r="K95" s="178" t="s">
        <v>149</v>
      </c>
      <c r="L95" s="41"/>
      <c r="M95" s="183" t="s">
        <v>35</v>
      </c>
      <c r="N95" s="184" t="s">
        <v>51</v>
      </c>
      <c r="O95" s="66"/>
      <c r="P95" s="185">
        <f t="shared" si="1"/>
        <v>0</v>
      </c>
      <c r="Q95" s="185">
        <v>0</v>
      </c>
      <c r="R95" s="185">
        <f t="shared" si="2"/>
        <v>0</v>
      </c>
      <c r="S95" s="185">
        <v>0</v>
      </c>
      <c r="T95" s="186">
        <f t="shared" si="3"/>
        <v>0</v>
      </c>
      <c r="U95" s="36"/>
      <c r="V95" s="36"/>
      <c r="W95" s="36"/>
      <c r="X95" s="36"/>
      <c r="Y95" s="36"/>
      <c r="Z95" s="36"/>
      <c r="AA95" s="36"/>
      <c r="AB95" s="36"/>
      <c r="AC95" s="36"/>
      <c r="AD95" s="36"/>
      <c r="AE95" s="36"/>
      <c r="AR95" s="187" t="s">
        <v>307</v>
      </c>
      <c r="AT95" s="187" t="s">
        <v>145</v>
      </c>
      <c r="AU95" s="187" t="s">
        <v>89</v>
      </c>
      <c r="AY95" s="18" t="s">
        <v>142</v>
      </c>
      <c r="BE95" s="188">
        <f t="shared" si="4"/>
        <v>0</v>
      </c>
      <c r="BF95" s="188">
        <f t="shared" si="5"/>
        <v>0</v>
      </c>
      <c r="BG95" s="188">
        <f t="shared" si="6"/>
        <v>0</v>
      </c>
      <c r="BH95" s="188">
        <f t="shared" si="7"/>
        <v>0</v>
      </c>
      <c r="BI95" s="188">
        <f t="shared" si="8"/>
        <v>0</v>
      </c>
      <c r="BJ95" s="18" t="s">
        <v>21</v>
      </c>
      <c r="BK95" s="188">
        <f t="shared" si="9"/>
        <v>0</v>
      </c>
      <c r="BL95" s="18" t="s">
        <v>307</v>
      </c>
      <c r="BM95" s="187" t="s">
        <v>2106</v>
      </c>
    </row>
    <row r="96" spans="1:65" s="2" customFormat="1" ht="14.45" customHeight="1">
      <c r="A96" s="36"/>
      <c r="B96" s="37"/>
      <c r="C96" s="176" t="s">
        <v>170</v>
      </c>
      <c r="D96" s="176" t="s">
        <v>145</v>
      </c>
      <c r="E96" s="177" t="s">
        <v>2107</v>
      </c>
      <c r="F96" s="178" t="s">
        <v>2108</v>
      </c>
      <c r="G96" s="179" t="s">
        <v>294</v>
      </c>
      <c r="H96" s="180">
        <v>72</v>
      </c>
      <c r="I96" s="181"/>
      <c r="J96" s="182">
        <f t="shared" si="0"/>
        <v>0</v>
      </c>
      <c r="K96" s="178" t="s">
        <v>149</v>
      </c>
      <c r="L96" s="41"/>
      <c r="M96" s="183" t="s">
        <v>35</v>
      </c>
      <c r="N96" s="184" t="s">
        <v>51</v>
      </c>
      <c r="O96" s="66"/>
      <c r="P96" s="185">
        <f t="shared" si="1"/>
        <v>0</v>
      </c>
      <c r="Q96" s="185">
        <v>0</v>
      </c>
      <c r="R96" s="185">
        <f t="shared" si="2"/>
        <v>0</v>
      </c>
      <c r="S96" s="185">
        <v>0</v>
      </c>
      <c r="T96" s="186">
        <f t="shared" si="3"/>
        <v>0</v>
      </c>
      <c r="U96" s="36"/>
      <c r="V96" s="36"/>
      <c r="W96" s="36"/>
      <c r="X96" s="36"/>
      <c r="Y96" s="36"/>
      <c r="Z96" s="36"/>
      <c r="AA96" s="36"/>
      <c r="AB96" s="36"/>
      <c r="AC96" s="36"/>
      <c r="AD96" s="36"/>
      <c r="AE96" s="36"/>
      <c r="AR96" s="187" t="s">
        <v>307</v>
      </c>
      <c r="AT96" s="187" t="s">
        <v>145</v>
      </c>
      <c r="AU96" s="187" t="s">
        <v>89</v>
      </c>
      <c r="AY96" s="18" t="s">
        <v>142</v>
      </c>
      <c r="BE96" s="188">
        <f t="shared" si="4"/>
        <v>0</v>
      </c>
      <c r="BF96" s="188">
        <f t="shared" si="5"/>
        <v>0</v>
      </c>
      <c r="BG96" s="188">
        <f t="shared" si="6"/>
        <v>0</v>
      </c>
      <c r="BH96" s="188">
        <f t="shared" si="7"/>
        <v>0</v>
      </c>
      <c r="BI96" s="188">
        <f t="shared" si="8"/>
        <v>0</v>
      </c>
      <c r="BJ96" s="18" t="s">
        <v>21</v>
      </c>
      <c r="BK96" s="188">
        <f t="shared" si="9"/>
        <v>0</v>
      </c>
      <c r="BL96" s="18" t="s">
        <v>307</v>
      </c>
      <c r="BM96" s="187" t="s">
        <v>2109</v>
      </c>
    </row>
    <row r="97" spans="1:65" s="2" customFormat="1" ht="14.45" customHeight="1">
      <c r="A97" s="36"/>
      <c r="B97" s="37"/>
      <c r="C97" s="176" t="s">
        <v>174</v>
      </c>
      <c r="D97" s="176" t="s">
        <v>145</v>
      </c>
      <c r="E97" s="177" t="s">
        <v>2110</v>
      </c>
      <c r="F97" s="178" t="s">
        <v>2111</v>
      </c>
      <c r="G97" s="179" t="s">
        <v>294</v>
      </c>
      <c r="H97" s="180">
        <v>30</v>
      </c>
      <c r="I97" s="181"/>
      <c r="J97" s="182">
        <f t="shared" si="0"/>
        <v>0</v>
      </c>
      <c r="K97" s="178" t="s">
        <v>149</v>
      </c>
      <c r="L97" s="41"/>
      <c r="M97" s="183" t="s">
        <v>35</v>
      </c>
      <c r="N97" s="184" t="s">
        <v>51</v>
      </c>
      <c r="O97" s="66"/>
      <c r="P97" s="185">
        <f t="shared" si="1"/>
        <v>0</v>
      </c>
      <c r="Q97" s="185">
        <v>0</v>
      </c>
      <c r="R97" s="185">
        <f t="shared" si="2"/>
        <v>0</v>
      </c>
      <c r="S97" s="185">
        <v>0</v>
      </c>
      <c r="T97" s="186">
        <f t="shared" si="3"/>
        <v>0</v>
      </c>
      <c r="U97" s="36"/>
      <c r="V97" s="36"/>
      <c r="W97" s="36"/>
      <c r="X97" s="36"/>
      <c r="Y97" s="36"/>
      <c r="Z97" s="36"/>
      <c r="AA97" s="36"/>
      <c r="AB97" s="36"/>
      <c r="AC97" s="36"/>
      <c r="AD97" s="36"/>
      <c r="AE97" s="36"/>
      <c r="AR97" s="187" t="s">
        <v>307</v>
      </c>
      <c r="AT97" s="187" t="s">
        <v>145</v>
      </c>
      <c r="AU97" s="187" t="s">
        <v>89</v>
      </c>
      <c r="AY97" s="18" t="s">
        <v>142</v>
      </c>
      <c r="BE97" s="188">
        <f t="shared" si="4"/>
        <v>0</v>
      </c>
      <c r="BF97" s="188">
        <f t="shared" si="5"/>
        <v>0</v>
      </c>
      <c r="BG97" s="188">
        <f t="shared" si="6"/>
        <v>0</v>
      </c>
      <c r="BH97" s="188">
        <f t="shared" si="7"/>
        <v>0</v>
      </c>
      <c r="BI97" s="188">
        <f t="shared" si="8"/>
        <v>0</v>
      </c>
      <c r="BJ97" s="18" t="s">
        <v>21</v>
      </c>
      <c r="BK97" s="188">
        <f t="shared" si="9"/>
        <v>0</v>
      </c>
      <c r="BL97" s="18" t="s">
        <v>307</v>
      </c>
      <c r="BM97" s="187" t="s">
        <v>2112</v>
      </c>
    </row>
    <row r="98" spans="1:65" s="2" customFormat="1" ht="14.45" customHeight="1">
      <c r="A98" s="36"/>
      <c r="B98" s="37"/>
      <c r="C98" s="176" t="s">
        <v>179</v>
      </c>
      <c r="D98" s="176" t="s">
        <v>145</v>
      </c>
      <c r="E98" s="177" t="s">
        <v>2113</v>
      </c>
      <c r="F98" s="178" t="s">
        <v>2114</v>
      </c>
      <c r="G98" s="179" t="s">
        <v>294</v>
      </c>
      <c r="H98" s="180">
        <v>94</v>
      </c>
      <c r="I98" s="181"/>
      <c r="J98" s="182">
        <f t="shared" si="0"/>
        <v>0</v>
      </c>
      <c r="K98" s="178" t="s">
        <v>149</v>
      </c>
      <c r="L98" s="41"/>
      <c r="M98" s="183" t="s">
        <v>35</v>
      </c>
      <c r="N98" s="184" t="s">
        <v>51</v>
      </c>
      <c r="O98" s="66"/>
      <c r="P98" s="185">
        <f t="shared" si="1"/>
        <v>0</v>
      </c>
      <c r="Q98" s="185">
        <v>0</v>
      </c>
      <c r="R98" s="185">
        <f t="shared" si="2"/>
        <v>0</v>
      </c>
      <c r="S98" s="185">
        <v>0</v>
      </c>
      <c r="T98" s="186">
        <f t="shared" si="3"/>
        <v>0</v>
      </c>
      <c r="U98" s="36"/>
      <c r="V98" s="36"/>
      <c r="W98" s="36"/>
      <c r="X98" s="36"/>
      <c r="Y98" s="36"/>
      <c r="Z98" s="36"/>
      <c r="AA98" s="36"/>
      <c r="AB98" s="36"/>
      <c r="AC98" s="36"/>
      <c r="AD98" s="36"/>
      <c r="AE98" s="36"/>
      <c r="AR98" s="187" t="s">
        <v>307</v>
      </c>
      <c r="AT98" s="187" t="s">
        <v>145</v>
      </c>
      <c r="AU98" s="187" t="s">
        <v>89</v>
      </c>
      <c r="AY98" s="18" t="s">
        <v>142</v>
      </c>
      <c r="BE98" s="188">
        <f t="shared" si="4"/>
        <v>0</v>
      </c>
      <c r="BF98" s="188">
        <f t="shared" si="5"/>
        <v>0</v>
      </c>
      <c r="BG98" s="188">
        <f t="shared" si="6"/>
        <v>0</v>
      </c>
      <c r="BH98" s="188">
        <f t="shared" si="7"/>
        <v>0</v>
      </c>
      <c r="BI98" s="188">
        <f t="shared" si="8"/>
        <v>0</v>
      </c>
      <c r="BJ98" s="18" t="s">
        <v>21</v>
      </c>
      <c r="BK98" s="188">
        <f t="shared" si="9"/>
        <v>0</v>
      </c>
      <c r="BL98" s="18" t="s">
        <v>307</v>
      </c>
      <c r="BM98" s="187" t="s">
        <v>2115</v>
      </c>
    </row>
    <row r="99" spans="1:65" s="2" customFormat="1" ht="14.45" customHeight="1">
      <c r="A99" s="36"/>
      <c r="B99" s="37"/>
      <c r="C99" s="221" t="s">
        <v>183</v>
      </c>
      <c r="D99" s="221" t="s">
        <v>240</v>
      </c>
      <c r="E99" s="222" t="s">
        <v>2116</v>
      </c>
      <c r="F99" s="223" t="s">
        <v>2117</v>
      </c>
      <c r="G99" s="224" t="s">
        <v>294</v>
      </c>
      <c r="H99" s="225">
        <v>47</v>
      </c>
      <c r="I99" s="226"/>
      <c r="J99" s="227">
        <f t="shared" si="0"/>
        <v>0</v>
      </c>
      <c r="K99" s="223" t="s">
        <v>149</v>
      </c>
      <c r="L99" s="228"/>
      <c r="M99" s="229" t="s">
        <v>35</v>
      </c>
      <c r="N99" s="230" t="s">
        <v>51</v>
      </c>
      <c r="O99" s="66"/>
      <c r="P99" s="185">
        <f t="shared" si="1"/>
        <v>0</v>
      </c>
      <c r="Q99" s="185">
        <v>3.1E-4</v>
      </c>
      <c r="R99" s="185">
        <f t="shared" si="2"/>
        <v>1.457E-2</v>
      </c>
      <c r="S99" s="185">
        <v>0</v>
      </c>
      <c r="T99" s="186">
        <f t="shared" si="3"/>
        <v>0</v>
      </c>
      <c r="U99" s="36"/>
      <c r="V99" s="36"/>
      <c r="W99" s="36"/>
      <c r="X99" s="36"/>
      <c r="Y99" s="36"/>
      <c r="Z99" s="36"/>
      <c r="AA99" s="36"/>
      <c r="AB99" s="36"/>
      <c r="AC99" s="36"/>
      <c r="AD99" s="36"/>
      <c r="AE99" s="36"/>
      <c r="AR99" s="187" t="s">
        <v>386</v>
      </c>
      <c r="AT99" s="187" t="s">
        <v>240</v>
      </c>
      <c r="AU99" s="187" t="s">
        <v>89</v>
      </c>
      <c r="AY99" s="18" t="s">
        <v>142</v>
      </c>
      <c r="BE99" s="188">
        <f t="shared" si="4"/>
        <v>0</v>
      </c>
      <c r="BF99" s="188">
        <f t="shared" si="5"/>
        <v>0</v>
      </c>
      <c r="BG99" s="188">
        <f t="shared" si="6"/>
        <v>0</v>
      </c>
      <c r="BH99" s="188">
        <f t="shared" si="7"/>
        <v>0</v>
      </c>
      <c r="BI99" s="188">
        <f t="shared" si="8"/>
        <v>0</v>
      </c>
      <c r="BJ99" s="18" t="s">
        <v>21</v>
      </c>
      <c r="BK99" s="188">
        <f t="shared" si="9"/>
        <v>0</v>
      </c>
      <c r="BL99" s="18" t="s">
        <v>307</v>
      </c>
      <c r="BM99" s="187" t="s">
        <v>2118</v>
      </c>
    </row>
    <row r="100" spans="1:65" s="2" customFormat="1" ht="14.45" customHeight="1">
      <c r="A100" s="36"/>
      <c r="B100" s="37"/>
      <c r="C100" s="221" t="s">
        <v>187</v>
      </c>
      <c r="D100" s="221" t="s">
        <v>240</v>
      </c>
      <c r="E100" s="222" t="s">
        <v>2119</v>
      </c>
      <c r="F100" s="223" t="s">
        <v>2120</v>
      </c>
      <c r="G100" s="224" t="s">
        <v>294</v>
      </c>
      <c r="H100" s="225">
        <v>23</v>
      </c>
      <c r="I100" s="226"/>
      <c r="J100" s="227">
        <f t="shared" si="0"/>
        <v>0</v>
      </c>
      <c r="K100" s="223" t="s">
        <v>149</v>
      </c>
      <c r="L100" s="228"/>
      <c r="M100" s="229" t="s">
        <v>35</v>
      </c>
      <c r="N100" s="230" t="s">
        <v>51</v>
      </c>
      <c r="O100" s="66"/>
      <c r="P100" s="185">
        <f t="shared" si="1"/>
        <v>0</v>
      </c>
      <c r="Q100" s="185">
        <v>3.1E-4</v>
      </c>
      <c r="R100" s="185">
        <f t="shared" si="2"/>
        <v>7.1300000000000001E-3</v>
      </c>
      <c r="S100" s="185">
        <v>0</v>
      </c>
      <c r="T100" s="186">
        <f t="shared" si="3"/>
        <v>0</v>
      </c>
      <c r="U100" s="36"/>
      <c r="V100" s="36"/>
      <c r="W100" s="36"/>
      <c r="X100" s="36"/>
      <c r="Y100" s="36"/>
      <c r="Z100" s="36"/>
      <c r="AA100" s="36"/>
      <c r="AB100" s="36"/>
      <c r="AC100" s="36"/>
      <c r="AD100" s="36"/>
      <c r="AE100" s="36"/>
      <c r="AR100" s="187" t="s">
        <v>386</v>
      </c>
      <c r="AT100" s="187" t="s">
        <v>240</v>
      </c>
      <c r="AU100" s="187" t="s">
        <v>89</v>
      </c>
      <c r="AY100" s="18" t="s">
        <v>142</v>
      </c>
      <c r="BE100" s="188">
        <f t="shared" si="4"/>
        <v>0</v>
      </c>
      <c r="BF100" s="188">
        <f t="shared" si="5"/>
        <v>0</v>
      </c>
      <c r="BG100" s="188">
        <f t="shared" si="6"/>
        <v>0</v>
      </c>
      <c r="BH100" s="188">
        <f t="shared" si="7"/>
        <v>0</v>
      </c>
      <c r="BI100" s="188">
        <f t="shared" si="8"/>
        <v>0</v>
      </c>
      <c r="BJ100" s="18" t="s">
        <v>21</v>
      </c>
      <c r="BK100" s="188">
        <f t="shared" si="9"/>
        <v>0</v>
      </c>
      <c r="BL100" s="18" t="s">
        <v>307</v>
      </c>
      <c r="BM100" s="187" t="s">
        <v>2121</v>
      </c>
    </row>
    <row r="101" spans="1:65" s="2" customFormat="1" ht="14.45" customHeight="1">
      <c r="A101" s="36"/>
      <c r="B101" s="37"/>
      <c r="C101" s="221" t="s">
        <v>191</v>
      </c>
      <c r="D101" s="221" t="s">
        <v>240</v>
      </c>
      <c r="E101" s="222" t="s">
        <v>2122</v>
      </c>
      <c r="F101" s="223" t="s">
        <v>2123</v>
      </c>
      <c r="G101" s="224" t="s">
        <v>294</v>
      </c>
      <c r="H101" s="225">
        <v>72</v>
      </c>
      <c r="I101" s="226"/>
      <c r="J101" s="227">
        <f t="shared" si="0"/>
        <v>0</v>
      </c>
      <c r="K101" s="223" t="s">
        <v>149</v>
      </c>
      <c r="L101" s="228"/>
      <c r="M101" s="229" t="s">
        <v>35</v>
      </c>
      <c r="N101" s="230" t="s">
        <v>51</v>
      </c>
      <c r="O101" s="66"/>
      <c r="P101" s="185">
        <f t="shared" si="1"/>
        <v>0</v>
      </c>
      <c r="Q101" s="185">
        <v>3.1E-4</v>
      </c>
      <c r="R101" s="185">
        <f t="shared" si="2"/>
        <v>2.232E-2</v>
      </c>
      <c r="S101" s="185">
        <v>0</v>
      </c>
      <c r="T101" s="186">
        <f t="shared" si="3"/>
        <v>0</v>
      </c>
      <c r="U101" s="36"/>
      <c r="V101" s="36"/>
      <c r="W101" s="36"/>
      <c r="X101" s="36"/>
      <c r="Y101" s="36"/>
      <c r="Z101" s="36"/>
      <c r="AA101" s="36"/>
      <c r="AB101" s="36"/>
      <c r="AC101" s="36"/>
      <c r="AD101" s="36"/>
      <c r="AE101" s="36"/>
      <c r="AR101" s="187" t="s">
        <v>386</v>
      </c>
      <c r="AT101" s="187" t="s">
        <v>240</v>
      </c>
      <c r="AU101" s="187" t="s">
        <v>89</v>
      </c>
      <c r="AY101" s="18" t="s">
        <v>142</v>
      </c>
      <c r="BE101" s="188">
        <f t="shared" si="4"/>
        <v>0</v>
      </c>
      <c r="BF101" s="188">
        <f t="shared" si="5"/>
        <v>0</v>
      </c>
      <c r="BG101" s="188">
        <f t="shared" si="6"/>
        <v>0</v>
      </c>
      <c r="BH101" s="188">
        <f t="shared" si="7"/>
        <v>0</v>
      </c>
      <c r="BI101" s="188">
        <f t="shared" si="8"/>
        <v>0</v>
      </c>
      <c r="BJ101" s="18" t="s">
        <v>21</v>
      </c>
      <c r="BK101" s="188">
        <f t="shared" si="9"/>
        <v>0</v>
      </c>
      <c r="BL101" s="18" t="s">
        <v>307</v>
      </c>
      <c r="BM101" s="187" t="s">
        <v>2124</v>
      </c>
    </row>
    <row r="102" spans="1:65" s="2" customFormat="1" ht="14.45" customHeight="1">
      <c r="A102" s="36"/>
      <c r="B102" s="37"/>
      <c r="C102" s="221" t="s">
        <v>195</v>
      </c>
      <c r="D102" s="221" t="s">
        <v>240</v>
      </c>
      <c r="E102" s="222" t="s">
        <v>2125</v>
      </c>
      <c r="F102" s="223" t="s">
        <v>2126</v>
      </c>
      <c r="G102" s="224" t="s">
        <v>294</v>
      </c>
      <c r="H102" s="225">
        <v>30</v>
      </c>
      <c r="I102" s="226"/>
      <c r="J102" s="227">
        <f t="shared" si="0"/>
        <v>0</v>
      </c>
      <c r="K102" s="223" t="s">
        <v>149</v>
      </c>
      <c r="L102" s="228"/>
      <c r="M102" s="229" t="s">
        <v>35</v>
      </c>
      <c r="N102" s="230" t="s">
        <v>51</v>
      </c>
      <c r="O102" s="66"/>
      <c r="P102" s="185">
        <f t="shared" si="1"/>
        <v>0</v>
      </c>
      <c r="Q102" s="185">
        <v>3.8999999999999999E-4</v>
      </c>
      <c r="R102" s="185">
        <f t="shared" si="2"/>
        <v>1.17E-2</v>
      </c>
      <c r="S102" s="185">
        <v>0</v>
      </c>
      <c r="T102" s="186">
        <f t="shared" si="3"/>
        <v>0</v>
      </c>
      <c r="U102" s="36"/>
      <c r="V102" s="36"/>
      <c r="W102" s="36"/>
      <c r="X102" s="36"/>
      <c r="Y102" s="36"/>
      <c r="Z102" s="36"/>
      <c r="AA102" s="36"/>
      <c r="AB102" s="36"/>
      <c r="AC102" s="36"/>
      <c r="AD102" s="36"/>
      <c r="AE102" s="36"/>
      <c r="AR102" s="187" t="s">
        <v>386</v>
      </c>
      <c r="AT102" s="187" t="s">
        <v>240</v>
      </c>
      <c r="AU102" s="187" t="s">
        <v>89</v>
      </c>
      <c r="AY102" s="18" t="s">
        <v>142</v>
      </c>
      <c r="BE102" s="188">
        <f t="shared" si="4"/>
        <v>0</v>
      </c>
      <c r="BF102" s="188">
        <f t="shared" si="5"/>
        <v>0</v>
      </c>
      <c r="BG102" s="188">
        <f t="shared" si="6"/>
        <v>0</v>
      </c>
      <c r="BH102" s="188">
        <f t="shared" si="7"/>
        <v>0</v>
      </c>
      <c r="BI102" s="188">
        <f t="shared" si="8"/>
        <v>0</v>
      </c>
      <c r="BJ102" s="18" t="s">
        <v>21</v>
      </c>
      <c r="BK102" s="188">
        <f t="shared" si="9"/>
        <v>0</v>
      </c>
      <c r="BL102" s="18" t="s">
        <v>307</v>
      </c>
      <c r="BM102" s="187" t="s">
        <v>2127</v>
      </c>
    </row>
    <row r="103" spans="1:65" s="2" customFormat="1" ht="14.45" customHeight="1">
      <c r="A103" s="36"/>
      <c r="B103" s="37"/>
      <c r="C103" s="221" t="s">
        <v>201</v>
      </c>
      <c r="D103" s="221" t="s">
        <v>240</v>
      </c>
      <c r="E103" s="222" t="s">
        <v>2128</v>
      </c>
      <c r="F103" s="223" t="s">
        <v>2129</v>
      </c>
      <c r="G103" s="224" t="s">
        <v>294</v>
      </c>
      <c r="H103" s="225">
        <v>94</v>
      </c>
      <c r="I103" s="226"/>
      <c r="J103" s="227">
        <f t="shared" si="0"/>
        <v>0</v>
      </c>
      <c r="K103" s="223" t="s">
        <v>149</v>
      </c>
      <c r="L103" s="228"/>
      <c r="M103" s="229" t="s">
        <v>35</v>
      </c>
      <c r="N103" s="230" t="s">
        <v>51</v>
      </c>
      <c r="O103" s="66"/>
      <c r="P103" s="185">
        <f t="shared" si="1"/>
        <v>0</v>
      </c>
      <c r="Q103" s="185">
        <v>4.8000000000000001E-4</v>
      </c>
      <c r="R103" s="185">
        <f t="shared" si="2"/>
        <v>4.512E-2</v>
      </c>
      <c r="S103" s="185">
        <v>0</v>
      </c>
      <c r="T103" s="186">
        <f t="shared" si="3"/>
        <v>0</v>
      </c>
      <c r="U103" s="36"/>
      <c r="V103" s="36"/>
      <c r="W103" s="36"/>
      <c r="X103" s="36"/>
      <c r="Y103" s="36"/>
      <c r="Z103" s="36"/>
      <c r="AA103" s="36"/>
      <c r="AB103" s="36"/>
      <c r="AC103" s="36"/>
      <c r="AD103" s="36"/>
      <c r="AE103" s="36"/>
      <c r="AR103" s="187" t="s">
        <v>386</v>
      </c>
      <c r="AT103" s="187" t="s">
        <v>240</v>
      </c>
      <c r="AU103" s="187" t="s">
        <v>89</v>
      </c>
      <c r="AY103" s="18" t="s">
        <v>142</v>
      </c>
      <c r="BE103" s="188">
        <f t="shared" si="4"/>
        <v>0</v>
      </c>
      <c r="BF103" s="188">
        <f t="shared" si="5"/>
        <v>0</v>
      </c>
      <c r="BG103" s="188">
        <f t="shared" si="6"/>
        <v>0</v>
      </c>
      <c r="BH103" s="188">
        <f t="shared" si="7"/>
        <v>0</v>
      </c>
      <c r="BI103" s="188">
        <f t="shared" si="8"/>
        <v>0</v>
      </c>
      <c r="BJ103" s="18" t="s">
        <v>21</v>
      </c>
      <c r="BK103" s="188">
        <f t="shared" si="9"/>
        <v>0</v>
      </c>
      <c r="BL103" s="18" t="s">
        <v>307</v>
      </c>
      <c r="BM103" s="187" t="s">
        <v>2130</v>
      </c>
    </row>
    <row r="104" spans="1:65" s="2" customFormat="1" ht="14.45" customHeight="1">
      <c r="A104" s="36"/>
      <c r="B104" s="37"/>
      <c r="C104" s="221" t="s">
        <v>8</v>
      </c>
      <c r="D104" s="221" t="s">
        <v>240</v>
      </c>
      <c r="E104" s="222" t="s">
        <v>2131</v>
      </c>
      <c r="F104" s="223" t="s">
        <v>2132</v>
      </c>
      <c r="G104" s="224" t="s">
        <v>177</v>
      </c>
      <c r="H104" s="225">
        <v>3</v>
      </c>
      <c r="I104" s="226"/>
      <c r="J104" s="227">
        <f t="shared" si="0"/>
        <v>0</v>
      </c>
      <c r="K104" s="223" t="s">
        <v>149</v>
      </c>
      <c r="L104" s="228"/>
      <c r="M104" s="229" t="s">
        <v>35</v>
      </c>
      <c r="N104" s="230" t="s">
        <v>51</v>
      </c>
      <c r="O104" s="66"/>
      <c r="P104" s="185">
        <f t="shared" si="1"/>
        <v>0</v>
      </c>
      <c r="Q104" s="185">
        <v>2.4E-2</v>
      </c>
      <c r="R104" s="185">
        <f t="shared" si="2"/>
        <v>7.2000000000000008E-2</v>
      </c>
      <c r="S104" s="185">
        <v>0</v>
      </c>
      <c r="T104" s="186">
        <f t="shared" si="3"/>
        <v>0</v>
      </c>
      <c r="U104" s="36"/>
      <c r="V104" s="36"/>
      <c r="W104" s="36"/>
      <c r="X104" s="36"/>
      <c r="Y104" s="36"/>
      <c r="Z104" s="36"/>
      <c r="AA104" s="36"/>
      <c r="AB104" s="36"/>
      <c r="AC104" s="36"/>
      <c r="AD104" s="36"/>
      <c r="AE104" s="36"/>
      <c r="AR104" s="187" t="s">
        <v>386</v>
      </c>
      <c r="AT104" s="187" t="s">
        <v>240</v>
      </c>
      <c r="AU104" s="187" t="s">
        <v>89</v>
      </c>
      <c r="AY104" s="18" t="s">
        <v>142</v>
      </c>
      <c r="BE104" s="188">
        <f t="shared" si="4"/>
        <v>0</v>
      </c>
      <c r="BF104" s="188">
        <f t="shared" si="5"/>
        <v>0</v>
      </c>
      <c r="BG104" s="188">
        <f t="shared" si="6"/>
        <v>0</v>
      </c>
      <c r="BH104" s="188">
        <f t="shared" si="7"/>
        <v>0</v>
      </c>
      <c r="BI104" s="188">
        <f t="shared" si="8"/>
        <v>0</v>
      </c>
      <c r="BJ104" s="18" t="s">
        <v>21</v>
      </c>
      <c r="BK104" s="188">
        <f t="shared" si="9"/>
        <v>0</v>
      </c>
      <c r="BL104" s="18" t="s">
        <v>307</v>
      </c>
      <c r="BM104" s="187" t="s">
        <v>2133</v>
      </c>
    </row>
    <row r="105" spans="1:65" s="2" customFormat="1" ht="14.45" customHeight="1">
      <c r="A105" s="36"/>
      <c r="B105" s="37"/>
      <c r="C105" s="221" t="s">
        <v>307</v>
      </c>
      <c r="D105" s="221" t="s">
        <v>240</v>
      </c>
      <c r="E105" s="222" t="s">
        <v>2134</v>
      </c>
      <c r="F105" s="223" t="s">
        <v>2135</v>
      </c>
      <c r="G105" s="224" t="s">
        <v>177</v>
      </c>
      <c r="H105" s="225">
        <v>10</v>
      </c>
      <c r="I105" s="226"/>
      <c r="J105" s="227">
        <f t="shared" si="0"/>
        <v>0</v>
      </c>
      <c r="K105" s="223" t="s">
        <v>149</v>
      </c>
      <c r="L105" s="228"/>
      <c r="M105" s="229" t="s">
        <v>35</v>
      </c>
      <c r="N105" s="230" t="s">
        <v>51</v>
      </c>
      <c r="O105" s="66"/>
      <c r="P105" s="185">
        <f t="shared" si="1"/>
        <v>0</v>
      </c>
      <c r="Q105" s="185">
        <v>1.4999999999999999E-2</v>
      </c>
      <c r="R105" s="185">
        <f t="shared" si="2"/>
        <v>0.15</v>
      </c>
      <c r="S105" s="185">
        <v>0</v>
      </c>
      <c r="T105" s="186">
        <f t="shared" si="3"/>
        <v>0</v>
      </c>
      <c r="U105" s="36"/>
      <c r="V105" s="36"/>
      <c r="W105" s="36"/>
      <c r="X105" s="36"/>
      <c r="Y105" s="36"/>
      <c r="Z105" s="36"/>
      <c r="AA105" s="36"/>
      <c r="AB105" s="36"/>
      <c r="AC105" s="36"/>
      <c r="AD105" s="36"/>
      <c r="AE105" s="36"/>
      <c r="AR105" s="187" t="s">
        <v>386</v>
      </c>
      <c r="AT105" s="187" t="s">
        <v>240</v>
      </c>
      <c r="AU105" s="187" t="s">
        <v>89</v>
      </c>
      <c r="AY105" s="18" t="s">
        <v>142</v>
      </c>
      <c r="BE105" s="188">
        <f t="shared" si="4"/>
        <v>0</v>
      </c>
      <c r="BF105" s="188">
        <f t="shared" si="5"/>
        <v>0</v>
      </c>
      <c r="BG105" s="188">
        <f t="shared" si="6"/>
        <v>0</v>
      </c>
      <c r="BH105" s="188">
        <f t="shared" si="7"/>
        <v>0</v>
      </c>
      <c r="BI105" s="188">
        <f t="shared" si="8"/>
        <v>0</v>
      </c>
      <c r="BJ105" s="18" t="s">
        <v>21</v>
      </c>
      <c r="BK105" s="188">
        <f t="shared" si="9"/>
        <v>0</v>
      </c>
      <c r="BL105" s="18" t="s">
        <v>307</v>
      </c>
      <c r="BM105" s="187" t="s">
        <v>2136</v>
      </c>
    </row>
    <row r="106" spans="1:65" s="2" customFormat="1" ht="14.45" customHeight="1">
      <c r="A106" s="36"/>
      <c r="B106" s="37"/>
      <c r="C106" s="221" t="s">
        <v>312</v>
      </c>
      <c r="D106" s="221" t="s">
        <v>240</v>
      </c>
      <c r="E106" s="222" t="s">
        <v>2137</v>
      </c>
      <c r="F106" s="223" t="s">
        <v>2138</v>
      </c>
      <c r="G106" s="224" t="s">
        <v>177</v>
      </c>
      <c r="H106" s="225">
        <v>9</v>
      </c>
      <c r="I106" s="226"/>
      <c r="J106" s="227">
        <f t="shared" si="0"/>
        <v>0</v>
      </c>
      <c r="K106" s="223" t="s">
        <v>149</v>
      </c>
      <c r="L106" s="228"/>
      <c r="M106" s="229" t="s">
        <v>35</v>
      </c>
      <c r="N106" s="230" t="s">
        <v>51</v>
      </c>
      <c r="O106" s="66"/>
      <c r="P106" s="185">
        <f t="shared" si="1"/>
        <v>0</v>
      </c>
      <c r="Q106" s="185">
        <v>1.4999999999999999E-2</v>
      </c>
      <c r="R106" s="185">
        <f t="shared" si="2"/>
        <v>0.13500000000000001</v>
      </c>
      <c r="S106" s="185">
        <v>0</v>
      </c>
      <c r="T106" s="186">
        <f t="shared" si="3"/>
        <v>0</v>
      </c>
      <c r="U106" s="36"/>
      <c r="V106" s="36"/>
      <c r="W106" s="36"/>
      <c r="X106" s="36"/>
      <c r="Y106" s="36"/>
      <c r="Z106" s="36"/>
      <c r="AA106" s="36"/>
      <c r="AB106" s="36"/>
      <c r="AC106" s="36"/>
      <c r="AD106" s="36"/>
      <c r="AE106" s="36"/>
      <c r="AR106" s="187" t="s">
        <v>386</v>
      </c>
      <c r="AT106" s="187" t="s">
        <v>240</v>
      </c>
      <c r="AU106" s="187" t="s">
        <v>89</v>
      </c>
      <c r="AY106" s="18" t="s">
        <v>142</v>
      </c>
      <c r="BE106" s="188">
        <f t="shared" si="4"/>
        <v>0</v>
      </c>
      <c r="BF106" s="188">
        <f t="shared" si="5"/>
        <v>0</v>
      </c>
      <c r="BG106" s="188">
        <f t="shared" si="6"/>
        <v>0</v>
      </c>
      <c r="BH106" s="188">
        <f t="shared" si="7"/>
        <v>0</v>
      </c>
      <c r="BI106" s="188">
        <f t="shared" si="8"/>
        <v>0</v>
      </c>
      <c r="BJ106" s="18" t="s">
        <v>21</v>
      </c>
      <c r="BK106" s="188">
        <f t="shared" si="9"/>
        <v>0</v>
      </c>
      <c r="BL106" s="18" t="s">
        <v>307</v>
      </c>
      <c r="BM106" s="187" t="s">
        <v>2139</v>
      </c>
    </row>
    <row r="107" spans="1:65" s="2" customFormat="1" ht="24.2" customHeight="1">
      <c r="A107" s="36"/>
      <c r="B107" s="37"/>
      <c r="C107" s="176" t="s">
        <v>318</v>
      </c>
      <c r="D107" s="176" t="s">
        <v>145</v>
      </c>
      <c r="E107" s="177" t="s">
        <v>2140</v>
      </c>
      <c r="F107" s="178" t="s">
        <v>2141</v>
      </c>
      <c r="G107" s="179" t="s">
        <v>236</v>
      </c>
      <c r="H107" s="180">
        <v>0.45800000000000002</v>
      </c>
      <c r="I107" s="181"/>
      <c r="J107" s="182">
        <f t="shared" si="0"/>
        <v>0</v>
      </c>
      <c r="K107" s="178" t="s">
        <v>149</v>
      </c>
      <c r="L107" s="41"/>
      <c r="M107" s="183" t="s">
        <v>35</v>
      </c>
      <c r="N107" s="184" t="s">
        <v>51</v>
      </c>
      <c r="O107" s="66"/>
      <c r="P107" s="185">
        <f t="shared" si="1"/>
        <v>0</v>
      </c>
      <c r="Q107" s="185">
        <v>0</v>
      </c>
      <c r="R107" s="185">
        <f t="shared" si="2"/>
        <v>0</v>
      </c>
      <c r="S107" s="185">
        <v>0</v>
      </c>
      <c r="T107" s="186">
        <f t="shared" si="3"/>
        <v>0</v>
      </c>
      <c r="U107" s="36"/>
      <c r="V107" s="36"/>
      <c r="W107" s="36"/>
      <c r="X107" s="36"/>
      <c r="Y107" s="36"/>
      <c r="Z107" s="36"/>
      <c r="AA107" s="36"/>
      <c r="AB107" s="36"/>
      <c r="AC107" s="36"/>
      <c r="AD107" s="36"/>
      <c r="AE107" s="36"/>
      <c r="AR107" s="187" t="s">
        <v>307</v>
      </c>
      <c r="AT107" s="187" t="s">
        <v>145</v>
      </c>
      <c r="AU107" s="187" t="s">
        <v>89</v>
      </c>
      <c r="AY107" s="18" t="s">
        <v>142</v>
      </c>
      <c r="BE107" s="188">
        <f t="shared" si="4"/>
        <v>0</v>
      </c>
      <c r="BF107" s="188">
        <f t="shared" si="5"/>
        <v>0</v>
      </c>
      <c r="BG107" s="188">
        <f t="shared" si="6"/>
        <v>0</v>
      </c>
      <c r="BH107" s="188">
        <f t="shared" si="7"/>
        <v>0</v>
      </c>
      <c r="BI107" s="188">
        <f t="shared" si="8"/>
        <v>0</v>
      </c>
      <c r="BJ107" s="18" t="s">
        <v>21</v>
      </c>
      <c r="BK107" s="188">
        <f t="shared" si="9"/>
        <v>0</v>
      </c>
      <c r="BL107" s="18" t="s">
        <v>307</v>
      </c>
      <c r="BM107" s="187" t="s">
        <v>2142</v>
      </c>
    </row>
    <row r="108" spans="1:65" s="2" customFormat="1" ht="78">
      <c r="A108" s="36"/>
      <c r="B108" s="37"/>
      <c r="C108" s="38"/>
      <c r="D108" s="196" t="s">
        <v>238</v>
      </c>
      <c r="E108" s="38"/>
      <c r="F108" s="217" t="s">
        <v>1151</v>
      </c>
      <c r="G108" s="38"/>
      <c r="H108" s="38"/>
      <c r="I108" s="218"/>
      <c r="J108" s="38"/>
      <c r="K108" s="38"/>
      <c r="L108" s="41"/>
      <c r="M108" s="219"/>
      <c r="N108" s="220"/>
      <c r="O108" s="66"/>
      <c r="P108" s="66"/>
      <c r="Q108" s="66"/>
      <c r="R108" s="66"/>
      <c r="S108" s="66"/>
      <c r="T108" s="67"/>
      <c r="U108" s="36"/>
      <c r="V108" s="36"/>
      <c r="W108" s="36"/>
      <c r="X108" s="36"/>
      <c r="Y108" s="36"/>
      <c r="Z108" s="36"/>
      <c r="AA108" s="36"/>
      <c r="AB108" s="36"/>
      <c r="AC108" s="36"/>
      <c r="AD108" s="36"/>
      <c r="AE108" s="36"/>
      <c r="AT108" s="18" t="s">
        <v>238</v>
      </c>
      <c r="AU108" s="18" t="s">
        <v>89</v>
      </c>
    </row>
    <row r="109" spans="1:65" s="12" customFormat="1" ht="25.9" customHeight="1">
      <c r="B109" s="160"/>
      <c r="C109" s="161"/>
      <c r="D109" s="162" t="s">
        <v>79</v>
      </c>
      <c r="E109" s="163" t="s">
        <v>747</v>
      </c>
      <c r="F109" s="163" t="s">
        <v>748</v>
      </c>
      <c r="G109" s="161"/>
      <c r="H109" s="161"/>
      <c r="I109" s="164"/>
      <c r="J109" s="165">
        <f>BK109</f>
        <v>0</v>
      </c>
      <c r="K109" s="161"/>
      <c r="L109" s="166"/>
      <c r="M109" s="167"/>
      <c r="N109" s="168"/>
      <c r="O109" s="168"/>
      <c r="P109" s="169">
        <f>P110</f>
        <v>0</v>
      </c>
      <c r="Q109" s="168"/>
      <c r="R109" s="169">
        <f>R110</f>
        <v>0</v>
      </c>
      <c r="S109" s="168"/>
      <c r="T109" s="170">
        <f>T110</f>
        <v>0</v>
      </c>
      <c r="AR109" s="171" t="s">
        <v>161</v>
      </c>
      <c r="AT109" s="172" t="s">
        <v>79</v>
      </c>
      <c r="AU109" s="172" t="s">
        <v>80</v>
      </c>
      <c r="AY109" s="171" t="s">
        <v>142</v>
      </c>
      <c r="BK109" s="173">
        <f>BK110</f>
        <v>0</v>
      </c>
    </row>
    <row r="110" spans="1:65" s="2" customFormat="1" ht="24.2" customHeight="1">
      <c r="A110" s="36"/>
      <c r="B110" s="37"/>
      <c r="C110" s="176" t="s">
        <v>322</v>
      </c>
      <c r="D110" s="176" t="s">
        <v>145</v>
      </c>
      <c r="E110" s="177" t="s">
        <v>2143</v>
      </c>
      <c r="F110" s="178" t="s">
        <v>2144</v>
      </c>
      <c r="G110" s="179" t="s">
        <v>752</v>
      </c>
      <c r="H110" s="180">
        <v>44</v>
      </c>
      <c r="I110" s="181"/>
      <c r="J110" s="182">
        <f>ROUND(I110*H110,2)</f>
        <v>0</v>
      </c>
      <c r="K110" s="178" t="s">
        <v>229</v>
      </c>
      <c r="L110" s="41"/>
      <c r="M110" s="189" t="s">
        <v>35</v>
      </c>
      <c r="N110" s="190" t="s">
        <v>51</v>
      </c>
      <c r="O110" s="191"/>
      <c r="P110" s="192">
        <f>O110*H110</f>
        <v>0</v>
      </c>
      <c r="Q110" s="192">
        <v>0</v>
      </c>
      <c r="R110" s="192">
        <f>Q110*H110</f>
        <v>0</v>
      </c>
      <c r="S110" s="192">
        <v>0</v>
      </c>
      <c r="T110" s="193">
        <f>S110*H110</f>
        <v>0</v>
      </c>
      <c r="U110" s="36"/>
      <c r="V110" s="36"/>
      <c r="W110" s="36"/>
      <c r="X110" s="36"/>
      <c r="Y110" s="36"/>
      <c r="Z110" s="36"/>
      <c r="AA110" s="36"/>
      <c r="AB110" s="36"/>
      <c r="AC110" s="36"/>
      <c r="AD110" s="36"/>
      <c r="AE110" s="36"/>
      <c r="AR110" s="187" t="s">
        <v>753</v>
      </c>
      <c r="AT110" s="187" t="s">
        <v>145</v>
      </c>
      <c r="AU110" s="187" t="s">
        <v>21</v>
      </c>
      <c r="AY110" s="18" t="s">
        <v>142</v>
      </c>
      <c r="BE110" s="188">
        <f>IF(N110="základní",J110,0)</f>
        <v>0</v>
      </c>
      <c r="BF110" s="188">
        <f>IF(N110="snížená",J110,0)</f>
        <v>0</v>
      </c>
      <c r="BG110" s="188">
        <f>IF(N110="zákl. přenesená",J110,0)</f>
        <v>0</v>
      </c>
      <c r="BH110" s="188">
        <f>IF(N110="sníž. přenesená",J110,0)</f>
        <v>0</v>
      </c>
      <c r="BI110" s="188">
        <f>IF(N110="nulová",J110,0)</f>
        <v>0</v>
      </c>
      <c r="BJ110" s="18" t="s">
        <v>21</v>
      </c>
      <c r="BK110" s="188">
        <f>ROUND(I110*H110,2)</f>
        <v>0</v>
      </c>
      <c r="BL110" s="18" t="s">
        <v>753</v>
      </c>
      <c r="BM110" s="187" t="s">
        <v>2145</v>
      </c>
    </row>
    <row r="111" spans="1:65" s="2" customFormat="1" ht="6.95" customHeight="1">
      <c r="A111" s="36"/>
      <c r="B111" s="49"/>
      <c r="C111" s="50"/>
      <c r="D111" s="50"/>
      <c r="E111" s="50"/>
      <c r="F111" s="50"/>
      <c r="G111" s="50"/>
      <c r="H111" s="50"/>
      <c r="I111" s="50"/>
      <c r="J111" s="50"/>
      <c r="K111" s="50"/>
      <c r="L111" s="41"/>
      <c r="M111" s="36"/>
      <c r="O111" s="36"/>
      <c r="P111" s="36"/>
      <c r="Q111" s="36"/>
      <c r="R111" s="36"/>
      <c r="S111" s="36"/>
      <c r="T111" s="36"/>
      <c r="U111" s="36"/>
      <c r="V111" s="36"/>
      <c r="W111" s="36"/>
      <c r="X111" s="36"/>
      <c r="Y111" s="36"/>
      <c r="Z111" s="36"/>
      <c r="AA111" s="36"/>
      <c r="AB111" s="36"/>
      <c r="AC111" s="36"/>
      <c r="AD111" s="36"/>
      <c r="AE111" s="36"/>
    </row>
  </sheetData>
  <sheetProtection algorithmName="SHA-512" hashValue="mEHWlWAY8r8UtG8PUrQN6Q3E0x4S55riP8AiJw7YLEFR2JuslnBNwBCDc5LQ+3ppurc5VwO81zclAtWzQTI88g==" saltValue="3ap8zttQwQQaSrpb4HIPDkJIoOhYy8/+9W9Cx1QHIf9wftru8iV82BPtjZd0BLdOD2wau4Xl3EnehxmDqBxv+w==" spinCount="100000" sheet="1" objects="1" scenarios="1" formatColumns="0" formatRows="0" autoFilter="0"/>
  <autoFilter ref="C83:K11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5"/>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2"/>
      <c r="M2" s="352"/>
      <c r="N2" s="352"/>
      <c r="O2" s="352"/>
      <c r="P2" s="352"/>
      <c r="Q2" s="352"/>
      <c r="R2" s="352"/>
      <c r="S2" s="352"/>
      <c r="T2" s="352"/>
      <c r="U2" s="352"/>
      <c r="V2" s="352"/>
      <c r="AT2" s="18" t="s">
        <v>107</v>
      </c>
    </row>
    <row r="3" spans="1:46" s="1" customFormat="1" ht="6.95" customHeight="1">
      <c r="B3" s="102"/>
      <c r="C3" s="103"/>
      <c r="D3" s="103"/>
      <c r="E3" s="103"/>
      <c r="F3" s="103"/>
      <c r="G3" s="103"/>
      <c r="H3" s="103"/>
      <c r="I3" s="103"/>
      <c r="J3" s="103"/>
      <c r="K3" s="103"/>
      <c r="L3" s="21"/>
      <c r="AT3" s="18" t="s">
        <v>89</v>
      </c>
    </row>
    <row r="4" spans="1:46" s="1" customFormat="1" ht="24.95" customHeight="1">
      <c r="B4" s="21"/>
      <c r="D4" s="104" t="s">
        <v>117</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72" t="str">
        <f>'Rekapitulace stavby'!K6</f>
        <v>Úprava objektu Radniční č.p.13 na kancelářské prostory,Frýdek-Místek</v>
      </c>
      <c r="F7" s="373"/>
      <c r="G7" s="373"/>
      <c r="H7" s="373"/>
      <c r="L7" s="21"/>
    </row>
    <row r="8" spans="1:46" s="2" customFormat="1" ht="12" customHeight="1">
      <c r="A8" s="36"/>
      <c r="B8" s="41"/>
      <c r="C8" s="36"/>
      <c r="D8" s="106" t="s">
        <v>205</v>
      </c>
      <c r="E8" s="36"/>
      <c r="F8" s="36"/>
      <c r="G8" s="36"/>
      <c r="H8" s="36"/>
      <c r="I8" s="36"/>
      <c r="J8" s="36"/>
      <c r="K8" s="36"/>
      <c r="L8" s="107"/>
      <c r="S8" s="36"/>
      <c r="T8" s="36"/>
      <c r="U8" s="36"/>
      <c r="V8" s="36"/>
      <c r="W8" s="36"/>
      <c r="X8" s="36"/>
      <c r="Y8" s="36"/>
      <c r="Z8" s="36"/>
      <c r="AA8" s="36"/>
      <c r="AB8" s="36"/>
      <c r="AC8" s="36"/>
      <c r="AD8" s="36"/>
      <c r="AE8" s="36"/>
    </row>
    <row r="9" spans="1:46" s="2" customFormat="1" ht="16.5" customHeight="1">
      <c r="A9" s="36"/>
      <c r="B9" s="41"/>
      <c r="C9" s="36"/>
      <c r="D9" s="36"/>
      <c r="E9" s="366" t="s">
        <v>2146</v>
      </c>
      <c r="F9" s="367"/>
      <c r="G9" s="367"/>
      <c r="H9" s="367"/>
      <c r="I9" s="36"/>
      <c r="J9" s="36"/>
      <c r="K9" s="36"/>
      <c r="L9" s="107"/>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7"/>
      <c r="S10" s="36"/>
      <c r="T10" s="36"/>
      <c r="U10" s="36"/>
      <c r="V10" s="36"/>
      <c r="W10" s="36"/>
      <c r="X10" s="36"/>
      <c r="Y10" s="36"/>
      <c r="Z10" s="36"/>
      <c r="AA10" s="36"/>
      <c r="AB10" s="36"/>
      <c r="AC10" s="36"/>
      <c r="AD10" s="36"/>
      <c r="AE10" s="36"/>
    </row>
    <row r="11" spans="1:46" s="2" customFormat="1" ht="12" customHeight="1">
      <c r="A11" s="36"/>
      <c r="B11" s="41"/>
      <c r="C11" s="36"/>
      <c r="D11" s="106" t="s">
        <v>18</v>
      </c>
      <c r="E11" s="36"/>
      <c r="F11" s="108" t="s">
        <v>19</v>
      </c>
      <c r="G11" s="36"/>
      <c r="H11" s="36"/>
      <c r="I11" s="106" t="s">
        <v>20</v>
      </c>
      <c r="J11" s="108" t="s">
        <v>21</v>
      </c>
      <c r="K11" s="36"/>
      <c r="L11" s="107"/>
      <c r="S11" s="36"/>
      <c r="T11" s="36"/>
      <c r="U11" s="36"/>
      <c r="V11" s="36"/>
      <c r="W11" s="36"/>
      <c r="X11" s="36"/>
      <c r="Y11" s="36"/>
      <c r="Z11" s="36"/>
      <c r="AA11" s="36"/>
      <c r="AB11" s="36"/>
      <c r="AC11" s="36"/>
      <c r="AD11" s="36"/>
      <c r="AE11" s="36"/>
    </row>
    <row r="12" spans="1:46" s="2" customFormat="1" ht="12" customHeight="1">
      <c r="A12" s="36"/>
      <c r="B12" s="41"/>
      <c r="C12" s="36"/>
      <c r="D12" s="106" t="s">
        <v>22</v>
      </c>
      <c r="E12" s="36"/>
      <c r="F12" s="108" t="s">
        <v>39</v>
      </c>
      <c r="G12" s="36"/>
      <c r="H12" s="36"/>
      <c r="I12" s="106" t="s">
        <v>24</v>
      </c>
      <c r="J12" s="109" t="str">
        <f>'Rekapitulace stavby'!AN8</f>
        <v>17. 7. 2020</v>
      </c>
      <c r="K12" s="36"/>
      <c r="L12" s="107"/>
      <c r="S12" s="36"/>
      <c r="T12" s="36"/>
      <c r="U12" s="36"/>
      <c r="V12" s="36"/>
      <c r="W12" s="36"/>
      <c r="X12" s="36"/>
      <c r="Y12" s="36"/>
      <c r="Z12" s="36"/>
      <c r="AA12" s="36"/>
      <c r="AB12" s="36"/>
      <c r="AC12" s="36"/>
      <c r="AD12" s="36"/>
      <c r="AE12" s="36"/>
    </row>
    <row r="13" spans="1:46" s="2" customFormat="1" ht="21.75" customHeight="1">
      <c r="A13" s="36"/>
      <c r="B13" s="41"/>
      <c r="C13" s="36"/>
      <c r="D13" s="110" t="s">
        <v>26</v>
      </c>
      <c r="E13" s="36"/>
      <c r="F13" s="111" t="s">
        <v>27</v>
      </c>
      <c r="G13" s="36"/>
      <c r="H13" s="36"/>
      <c r="I13" s="110" t="s">
        <v>28</v>
      </c>
      <c r="J13" s="111" t="s">
        <v>29</v>
      </c>
      <c r="K13" s="36"/>
      <c r="L13" s="107"/>
      <c r="S13" s="36"/>
      <c r="T13" s="36"/>
      <c r="U13" s="36"/>
      <c r="V13" s="36"/>
      <c r="W13" s="36"/>
      <c r="X13" s="36"/>
      <c r="Y13" s="36"/>
      <c r="Z13" s="36"/>
      <c r="AA13" s="36"/>
      <c r="AB13" s="36"/>
      <c r="AC13" s="36"/>
      <c r="AD13" s="36"/>
      <c r="AE13" s="36"/>
    </row>
    <row r="14" spans="1:46" s="2" customFormat="1" ht="12" customHeight="1">
      <c r="A14" s="36"/>
      <c r="B14" s="41"/>
      <c r="C14" s="36"/>
      <c r="D14" s="106" t="s">
        <v>30</v>
      </c>
      <c r="E14" s="36"/>
      <c r="F14" s="36"/>
      <c r="G14" s="36"/>
      <c r="H14" s="36"/>
      <c r="I14" s="106" t="s">
        <v>31</v>
      </c>
      <c r="J14" s="108" t="str">
        <f>IF('Rekapitulace stavby'!AN10="","",'Rekapitulace stavby'!AN10)</f>
        <v>00296643</v>
      </c>
      <c r="K14" s="36"/>
      <c r="L14" s="107"/>
      <c r="S14" s="36"/>
      <c r="T14" s="36"/>
      <c r="U14" s="36"/>
      <c r="V14" s="36"/>
      <c r="W14" s="36"/>
      <c r="X14" s="36"/>
      <c r="Y14" s="36"/>
      <c r="Z14" s="36"/>
      <c r="AA14" s="36"/>
      <c r="AB14" s="36"/>
      <c r="AC14" s="36"/>
      <c r="AD14" s="36"/>
      <c r="AE14" s="36"/>
    </row>
    <row r="15" spans="1:46" s="2" customFormat="1" ht="18" customHeight="1">
      <c r="A15" s="36"/>
      <c r="B15" s="41"/>
      <c r="C15" s="36"/>
      <c r="D15" s="36"/>
      <c r="E15" s="108" t="str">
        <f>IF('Rekapitulace stavby'!E11="","",'Rekapitulace stavby'!E11)</f>
        <v xml:space="preserve">Statutární město Frýdek-Místek </v>
      </c>
      <c r="F15" s="36"/>
      <c r="G15" s="36"/>
      <c r="H15" s="36"/>
      <c r="I15" s="106" t="s">
        <v>34</v>
      </c>
      <c r="J15" s="108" t="str">
        <f>IF('Rekapitulace stavby'!AN11="","",'Rekapitulace stavby'!AN11)</f>
        <v/>
      </c>
      <c r="K15" s="36"/>
      <c r="L15" s="107"/>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7"/>
      <c r="S16" s="36"/>
      <c r="T16" s="36"/>
      <c r="U16" s="36"/>
      <c r="V16" s="36"/>
      <c r="W16" s="36"/>
      <c r="X16" s="36"/>
      <c r="Y16" s="36"/>
      <c r="Z16" s="36"/>
      <c r="AA16" s="36"/>
      <c r="AB16" s="36"/>
      <c r="AC16" s="36"/>
      <c r="AD16" s="36"/>
      <c r="AE16" s="36"/>
    </row>
    <row r="17" spans="1:31" s="2" customFormat="1" ht="12" customHeight="1">
      <c r="A17" s="36"/>
      <c r="B17" s="41"/>
      <c r="C17" s="36"/>
      <c r="D17" s="106" t="s">
        <v>36</v>
      </c>
      <c r="E17" s="36"/>
      <c r="F17" s="36"/>
      <c r="G17" s="36"/>
      <c r="H17" s="36"/>
      <c r="I17" s="106" t="s">
        <v>31</v>
      </c>
      <c r="J17" s="31" t="str">
        <f>'Rekapitulace stavby'!AN13</f>
        <v>Vyplň údaj</v>
      </c>
      <c r="K17" s="36"/>
      <c r="L17" s="107"/>
      <c r="S17" s="36"/>
      <c r="T17" s="36"/>
      <c r="U17" s="36"/>
      <c r="V17" s="36"/>
      <c r="W17" s="36"/>
      <c r="X17" s="36"/>
      <c r="Y17" s="36"/>
      <c r="Z17" s="36"/>
      <c r="AA17" s="36"/>
      <c r="AB17" s="36"/>
      <c r="AC17" s="36"/>
      <c r="AD17" s="36"/>
      <c r="AE17" s="36"/>
    </row>
    <row r="18" spans="1:31" s="2" customFormat="1" ht="18" customHeight="1">
      <c r="A18" s="36"/>
      <c r="B18" s="41"/>
      <c r="C18" s="36"/>
      <c r="D18" s="36"/>
      <c r="E18" s="368" t="str">
        <f>'Rekapitulace stavby'!E14</f>
        <v>Vyplň údaj</v>
      </c>
      <c r="F18" s="369"/>
      <c r="G18" s="369"/>
      <c r="H18" s="369"/>
      <c r="I18" s="106" t="s">
        <v>34</v>
      </c>
      <c r="J18" s="31" t="str">
        <f>'Rekapitulace stavby'!AN14</f>
        <v>Vyplň údaj</v>
      </c>
      <c r="K18" s="36"/>
      <c r="L18" s="107"/>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7"/>
      <c r="S19" s="36"/>
      <c r="T19" s="36"/>
      <c r="U19" s="36"/>
      <c r="V19" s="36"/>
      <c r="W19" s="36"/>
      <c r="X19" s="36"/>
      <c r="Y19" s="36"/>
      <c r="Z19" s="36"/>
      <c r="AA19" s="36"/>
      <c r="AB19" s="36"/>
      <c r="AC19" s="36"/>
      <c r="AD19" s="36"/>
      <c r="AE19" s="36"/>
    </row>
    <row r="20" spans="1:31" s="2" customFormat="1" ht="12" customHeight="1">
      <c r="A20" s="36"/>
      <c r="B20" s="41"/>
      <c r="C20" s="36"/>
      <c r="D20" s="106" t="s">
        <v>38</v>
      </c>
      <c r="E20" s="36"/>
      <c r="F20" s="36"/>
      <c r="G20" s="36"/>
      <c r="H20" s="36"/>
      <c r="I20" s="106" t="s">
        <v>31</v>
      </c>
      <c r="J20" s="108" t="str">
        <f>IF('Rekapitulace stavby'!AN16="","",'Rekapitulace stavby'!AN16)</f>
        <v/>
      </c>
      <c r="K20" s="36"/>
      <c r="L20" s="107"/>
      <c r="S20" s="36"/>
      <c r="T20" s="36"/>
      <c r="U20" s="36"/>
      <c r="V20" s="36"/>
      <c r="W20" s="36"/>
      <c r="X20" s="36"/>
      <c r="Y20" s="36"/>
      <c r="Z20" s="36"/>
      <c r="AA20" s="36"/>
      <c r="AB20" s="36"/>
      <c r="AC20" s="36"/>
      <c r="AD20" s="36"/>
      <c r="AE20" s="36"/>
    </row>
    <row r="21" spans="1:31" s="2" customFormat="1" ht="18" customHeight="1">
      <c r="A21" s="36"/>
      <c r="B21" s="41"/>
      <c r="C21" s="36"/>
      <c r="D21" s="36"/>
      <c r="E21" s="108" t="str">
        <f>IF('Rekapitulace stavby'!E17="","",'Rekapitulace stavby'!E17)</f>
        <v xml:space="preserve"> </v>
      </c>
      <c r="F21" s="36"/>
      <c r="G21" s="36"/>
      <c r="H21" s="36"/>
      <c r="I21" s="106" t="s">
        <v>34</v>
      </c>
      <c r="J21" s="108" t="str">
        <f>IF('Rekapitulace stavby'!AN17="","",'Rekapitulace stavby'!AN17)</f>
        <v/>
      </c>
      <c r="K21" s="36"/>
      <c r="L21" s="107"/>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7"/>
      <c r="S22" s="36"/>
      <c r="T22" s="36"/>
      <c r="U22" s="36"/>
      <c r="V22" s="36"/>
      <c r="W22" s="36"/>
      <c r="X22" s="36"/>
      <c r="Y22" s="36"/>
      <c r="Z22" s="36"/>
      <c r="AA22" s="36"/>
      <c r="AB22" s="36"/>
      <c r="AC22" s="36"/>
      <c r="AD22" s="36"/>
      <c r="AE22" s="36"/>
    </row>
    <row r="23" spans="1:31" s="2" customFormat="1" ht="12" customHeight="1">
      <c r="A23" s="36"/>
      <c r="B23" s="41"/>
      <c r="C23" s="36"/>
      <c r="D23" s="106" t="s">
        <v>41</v>
      </c>
      <c r="E23" s="36"/>
      <c r="F23" s="36"/>
      <c r="G23" s="36"/>
      <c r="H23" s="36"/>
      <c r="I23" s="106" t="s">
        <v>31</v>
      </c>
      <c r="J23" s="108" t="str">
        <f>IF('Rekapitulace stavby'!AN19="","",'Rekapitulace stavby'!AN19)</f>
        <v>63307111</v>
      </c>
      <c r="K23" s="36"/>
      <c r="L23" s="107"/>
      <c r="S23" s="36"/>
      <c r="T23" s="36"/>
      <c r="U23" s="36"/>
      <c r="V23" s="36"/>
      <c r="W23" s="36"/>
      <c r="X23" s="36"/>
      <c r="Y23" s="36"/>
      <c r="Z23" s="36"/>
      <c r="AA23" s="36"/>
      <c r="AB23" s="36"/>
      <c r="AC23" s="36"/>
      <c r="AD23" s="36"/>
      <c r="AE23" s="36"/>
    </row>
    <row r="24" spans="1:31" s="2" customFormat="1" ht="18" customHeight="1">
      <c r="A24" s="36"/>
      <c r="B24" s="41"/>
      <c r="C24" s="36"/>
      <c r="D24" s="36"/>
      <c r="E24" s="108" t="str">
        <f>IF('Rekapitulace stavby'!E20="","",'Rekapitulace stavby'!E20)</f>
        <v xml:space="preserve">Lenka Jerakasová </v>
      </c>
      <c r="F24" s="36"/>
      <c r="G24" s="36"/>
      <c r="H24" s="36"/>
      <c r="I24" s="106" t="s">
        <v>34</v>
      </c>
      <c r="J24" s="108" t="str">
        <f>IF('Rekapitulace stavby'!AN20="","",'Rekapitulace stavby'!AN20)</f>
        <v/>
      </c>
      <c r="K24" s="36"/>
      <c r="L24" s="107"/>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7"/>
      <c r="S25" s="36"/>
      <c r="T25" s="36"/>
      <c r="U25" s="36"/>
      <c r="V25" s="36"/>
      <c r="W25" s="36"/>
      <c r="X25" s="36"/>
      <c r="Y25" s="36"/>
      <c r="Z25" s="36"/>
      <c r="AA25" s="36"/>
      <c r="AB25" s="36"/>
      <c r="AC25" s="36"/>
      <c r="AD25" s="36"/>
      <c r="AE25" s="36"/>
    </row>
    <row r="26" spans="1:31" s="2" customFormat="1" ht="12" customHeight="1">
      <c r="A26" s="36"/>
      <c r="B26" s="41"/>
      <c r="C26" s="36"/>
      <c r="D26" s="106" t="s">
        <v>44</v>
      </c>
      <c r="E26" s="36"/>
      <c r="F26" s="36"/>
      <c r="G26" s="36"/>
      <c r="H26" s="36"/>
      <c r="I26" s="36"/>
      <c r="J26" s="36"/>
      <c r="K26" s="36"/>
      <c r="L26" s="107"/>
      <c r="S26" s="36"/>
      <c r="T26" s="36"/>
      <c r="U26" s="36"/>
      <c r="V26" s="36"/>
      <c r="W26" s="36"/>
      <c r="X26" s="36"/>
      <c r="Y26" s="36"/>
      <c r="Z26" s="36"/>
      <c r="AA26" s="36"/>
      <c r="AB26" s="36"/>
      <c r="AC26" s="36"/>
      <c r="AD26" s="36"/>
      <c r="AE26" s="36"/>
    </row>
    <row r="27" spans="1:31" s="8" customFormat="1" ht="16.5" customHeight="1">
      <c r="A27" s="112"/>
      <c r="B27" s="113"/>
      <c r="C27" s="112"/>
      <c r="D27" s="112"/>
      <c r="E27" s="370" t="s">
        <v>35</v>
      </c>
      <c r="F27" s="370"/>
      <c r="G27" s="370"/>
      <c r="H27" s="370"/>
      <c r="I27" s="112"/>
      <c r="J27" s="112"/>
      <c r="K27" s="112"/>
      <c r="L27" s="114"/>
      <c r="S27" s="112"/>
      <c r="T27" s="112"/>
      <c r="U27" s="112"/>
      <c r="V27" s="112"/>
      <c r="W27" s="112"/>
      <c r="X27" s="112"/>
      <c r="Y27" s="112"/>
      <c r="Z27" s="112"/>
      <c r="AA27" s="112"/>
      <c r="AB27" s="112"/>
      <c r="AC27" s="112"/>
      <c r="AD27" s="112"/>
      <c r="AE27" s="112"/>
    </row>
    <row r="28" spans="1:31" s="2" customFormat="1" ht="6.95" customHeight="1">
      <c r="A28" s="36"/>
      <c r="B28" s="41"/>
      <c r="C28" s="36"/>
      <c r="D28" s="36"/>
      <c r="E28" s="36"/>
      <c r="F28" s="36"/>
      <c r="G28" s="36"/>
      <c r="H28" s="36"/>
      <c r="I28" s="36"/>
      <c r="J28" s="36"/>
      <c r="K28" s="36"/>
      <c r="L28" s="107"/>
      <c r="S28" s="36"/>
      <c r="T28" s="36"/>
      <c r="U28" s="36"/>
      <c r="V28" s="36"/>
      <c r="W28" s="36"/>
      <c r="X28" s="36"/>
      <c r="Y28" s="36"/>
      <c r="Z28" s="36"/>
      <c r="AA28" s="36"/>
      <c r="AB28" s="36"/>
      <c r="AC28" s="36"/>
      <c r="AD28" s="36"/>
      <c r="AE28" s="36"/>
    </row>
    <row r="29" spans="1:31" s="2" customFormat="1" ht="6.95" customHeight="1">
      <c r="A29" s="36"/>
      <c r="B29" s="41"/>
      <c r="C29" s="36"/>
      <c r="D29" s="115"/>
      <c r="E29" s="115"/>
      <c r="F29" s="115"/>
      <c r="G29" s="115"/>
      <c r="H29" s="115"/>
      <c r="I29" s="115"/>
      <c r="J29" s="115"/>
      <c r="K29" s="115"/>
      <c r="L29" s="107"/>
      <c r="S29" s="36"/>
      <c r="T29" s="36"/>
      <c r="U29" s="36"/>
      <c r="V29" s="36"/>
      <c r="W29" s="36"/>
      <c r="X29" s="36"/>
      <c r="Y29" s="36"/>
      <c r="Z29" s="36"/>
      <c r="AA29" s="36"/>
      <c r="AB29" s="36"/>
      <c r="AC29" s="36"/>
      <c r="AD29" s="36"/>
      <c r="AE29" s="36"/>
    </row>
    <row r="30" spans="1:31" s="2" customFormat="1" ht="25.35" customHeight="1">
      <c r="A30" s="36"/>
      <c r="B30" s="41"/>
      <c r="C30" s="36"/>
      <c r="D30" s="116" t="s">
        <v>46</v>
      </c>
      <c r="E30" s="36"/>
      <c r="F30" s="36"/>
      <c r="G30" s="36"/>
      <c r="H30" s="36"/>
      <c r="I30" s="36"/>
      <c r="J30" s="117">
        <f>ROUND(J81, 2)</f>
        <v>0</v>
      </c>
      <c r="K30" s="36"/>
      <c r="L30" s="107"/>
      <c r="S30" s="36"/>
      <c r="T30" s="36"/>
      <c r="U30" s="36"/>
      <c r="V30" s="36"/>
      <c r="W30" s="36"/>
      <c r="X30" s="36"/>
      <c r="Y30" s="36"/>
      <c r="Z30" s="36"/>
      <c r="AA30" s="36"/>
      <c r="AB30" s="36"/>
      <c r="AC30" s="36"/>
      <c r="AD30" s="36"/>
      <c r="AE30" s="36"/>
    </row>
    <row r="31" spans="1:31" s="2" customFormat="1" ht="6.95" customHeight="1">
      <c r="A31" s="36"/>
      <c r="B31" s="41"/>
      <c r="C31" s="36"/>
      <c r="D31" s="115"/>
      <c r="E31" s="115"/>
      <c r="F31" s="115"/>
      <c r="G31" s="115"/>
      <c r="H31" s="115"/>
      <c r="I31" s="115"/>
      <c r="J31" s="115"/>
      <c r="K31" s="115"/>
      <c r="L31" s="107"/>
      <c r="S31" s="36"/>
      <c r="T31" s="36"/>
      <c r="U31" s="36"/>
      <c r="V31" s="36"/>
      <c r="W31" s="36"/>
      <c r="X31" s="36"/>
      <c r="Y31" s="36"/>
      <c r="Z31" s="36"/>
      <c r="AA31" s="36"/>
      <c r="AB31" s="36"/>
      <c r="AC31" s="36"/>
      <c r="AD31" s="36"/>
      <c r="AE31" s="36"/>
    </row>
    <row r="32" spans="1:31" s="2" customFormat="1" ht="14.45" customHeight="1">
      <c r="A32" s="36"/>
      <c r="B32" s="41"/>
      <c r="C32" s="36"/>
      <c r="D32" s="36"/>
      <c r="E32" s="36"/>
      <c r="F32" s="118" t="s">
        <v>48</v>
      </c>
      <c r="G32" s="36"/>
      <c r="H32" s="36"/>
      <c r="I32" s="118" t="s">
        <v>47</v>
      </c>
      <c r="J32" s="118" t="s">
        <v>49</v>
      </c>
      <c r="K32" s="36"/>
      <c r="L32" s="107"/>
      <c r="S32" s="36"/>
      <c r="T32" s="36"/>
      <c r="U32" s="36"/>
      <c r="V32" s="36"/>
      <c r="W32" s="36"/>
      <c r="X32" s="36"/>
      <c r="Y32" s="36"/>
      <c r="Z32" s="36"/>
      <c r="AA32" s="36"/>
      <c r="AB32" s="36"/>
      <c r="AC32" s="36"/>
      <c r="AD32" s="36"/>
      <c r="AE32" s="36"/>
    </row>
    <row r="33" spans="1:31" s="2" customFormat="1" ht="14.45" customHeight="1">
      <c r="A33" s="36"/>
      <c r="B33" s="41"/>
      <c r="C33" s="36"/>
      <c r="D33" s="119" t="s">
        <v>50</v>
      </c>
      <c r="E33" s="106" t="s">
        <v>51</v>
      </c>
      <c r="F33" s="120">
        <f>ROUND((SUM(BE81:BE94)),  2)</f>
        <v>0</v>
      </c>
      <c r="G33" s="36"/>
      <c r="H33" s="36"/>
      <c r="I33" s="121">
        <v>0.21</v>
      </c>
      <c r="J33" s="120">
        <f>ROUND(((SUM(BE81:BE94))*I33),  2)</f>
        <v>0</v>
      </c>
      <c r="K33" s="36"/>
      <c r="L33" s="107"/>
      <c r="S33" s="36"/>
      <c r="T33" s="36"/>
      <c r="U33" s="36"/>
      <c r="V33" s="36"/>
      <c r="W33" s="36"/>
      <c r="X33" s="36"/>
      <c r="Y33" s="36"/>
      <c r="Z33" s="36"/>
      <c r="AA33" s="36"/>
      <c r="AB33" s="36"/>
      <c r="AC33" s="36"/>
      <c r="AD33" s="36"/>
      <c r="AE33" s="36"/>
    </row>
    <row r="34" spans="1:31" s="2" customFormat="1" ht="14.45" customHeight="1">
      <c r="A34" s="36"/>
      <c r="B34" s="41"/>
      <c r="C34" s="36"/>
      <c r="D34" s="36"/>
      <c r="E34" s="106" t="s">
        <v>52</v>
      </c>
      <c r="F34" s="120">
        <f>ROUND((SUM(BF81:BF94)),  2)</f>
        <v>0</v>
      </c>
      <c r="G34" s="36"/>
      <c r="H34" s="36"/>
      <c r="I34" s="121">
        <v>0.15</v>
      </c>
      <c r="J34" s="120">
        <f>ROUND(((SUM(BF81:BF94))*I34),  2)</f>
        <v>0</v>
      </c>
      <c r="K34" s="36"/>
      <c r="L34" s="107"/>
      <c r="S34" s="36"/>
      <c r="T34" s="36"/>
      <c r="U34" s="36"/>
      <c r="V34" s="36"/>
      <c r="W34" s="36"/>
      <c r="X34" s="36"/>
      <c r="Y34" s="36"/>
      <c r="Z34" s="36"/>
      <c r="AA34" s="36"/>
      <c r="AB34" s="36"/>
      <c r="AC34" s="36"/>
      <c r="AD34" s="36"/>
      <c r="AE34" s="36"/>
    </row>
    <row r="35" spans="1:31" s="2" customFormat="1" ht="14.45" hidden="1" customHeight="1">
      <c r="A35" s="36"/>
      <c r="B35" s="41"/>
      <c r="C35" s="36"/>
      <c r="D35" s="36"/>
      <c r="E35" s="106" t="s">
        <v>53</v>
      </c>
      <c r="F35" s="120">
        <f>ROUND((SUM(BG81:BG94)),  2)</f>
        <v>0</v>
      </c>
      <c r="G35" s="36"/>
      <c r="H35" s="36"/>
      <c r="I35" s="121">
        <v>0.21</v>
      </c>
      <c r="J35" s="120">
        <f>0</f>
        <v>0</v>
      </c>
      <c r="K35" s="36"/>
      <c r="L35" s="107"/>
      <c r="S35" s="36"/>
      <c r="T35" s="36"/>
      <c r="U35" s="36"/>
      <c r="V35" s="36"/>
      <c r="W35" s="36"/>
      <c r="X35" s="36"/>
      <c r="Y35" s="36"/>
      <c r="Z35" s="36"/>
      <c r="AA35" s="36"/>
      <c r="AB35" s="36"/>
      <c r="AC35" s="36"/>
      <c r="AD35" s="36"/>
      <c r="AE35" s="36"/>
    </row>
    <row r="36" spans="1:31" s="2" customFormat="1" ht="14.45" hidden="1" customHeight="1">
      <c r="A36" s="36"/>
      <c r="B36" s="41"/>
      <c r="C36" s="36"/>
      <c r="D36" s="36"/>
      <c r="E36" s="106" t="s">
        <v>54</v>
      </c>
      <c r="F36" s="120">
        <f>ROUND((SUM(BH81:BH94)),  2)</f>
        <v>0</v>
      </c>
      <c r="G36" s="36"/>
      <c r="H36" s="36"/>
      <c r="I36" s="121">
        <v>0.15</v>
      </c>
      <c r="J36" s="120">
        <f>0</f>
        <v>0</v>
      </c>
      <c r="K36" s="36"/>
      <c r="L36" s="107"/>
      <c r="S36" s="36"/>
      <c r="T36" s="36"/>
      <c r="U36" s="36"/>
      <c r="V36" s="36"/>
      <c r="W36" s="36"/>
      <c r="X36" s="36"/>
      <c r="Y36" s="36"/>
      <c r="Z36" s="36"/>
      <c r="AA36" s="36"/>
      <c r="AB36" s="36"/>
      <c r="AC36" s="36"/>
      <c r="AD36" s="36"/>
      <c r="AE36" s="36"/>
    </row>
    <row r="37" spans="1:31" s="2" customFormat="1" ht="14.45" hidden="1" customHeight="1">
      <c r="A37" s="36"/>
      <c r="B37" s="41"/>
      <c r="C37" s="36"/>
      <c r="D37" s="36"/>
      <c r="E37" s="106" t="s">
        <v>55</v>
      </c>
      <c r="F37" s="120">
        <f>ROUND((SUM(BI81:BI94)),  2)</f>
        <v>0</v>
      </c>
      <c r="G37" s="36"/>
      <c r="H37" s="36"/>
      <c r="I37" s="121">
        <v>0</v>
      </c>
      <c r="J37" s="120">
        <f>0</f>
        <v>0</v>
      </c>
      <c r="K37" s="36"/>
      <c r="L37" s="107"/>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7"/>
      <c r="S38" s="36"/>
      <c r="T38" s="36"/>
      <c r="U38" s="36"/>
      <c r="V38" s="36"/>
      <c r="W38" s="36"/>
      <c r="X38" s="36"/>
      <c r="Y38" s="36"/>
      <c r="Z38" s="36"/>
      <c r="AA38" s="36"/>
      <c r="AB38" s="36"/>
      <c r="AC38" s="36"/>
      <c r="AD38" s="36"/>
      <c r="AE38" s="36"/>
    </row>
    <row r="39" spans="1:31" s="2" customFormat="1" ht="25.35" customHeight="1">
      <c r="A39" s="36"/>
      <c r="B39" s="41"/>
      <c r="C39" s="122"/>
      <c r="D39" s="123" t="s">
        <v>56</v>
      </c>
      <c r="E39" s="124"/>
      <c r="F39" s="124"/>
      <c r="G39" s="125" t="s">
        <v>57</v>
      </c>
      <c r="H39" s="126" t="s">
        <v>58</v>
      </c>
      <c r="I39" s="124"/>
      <c r="J39" s="127">
        <f>SUM(J30:J37)</f>
        <v>0</v>
      </c>
      <c r="K39" s="128"/>
      <c r="L39" s="107"/>
      <c r="S39" s="36"/>
      <c r="T39" s="36"/>
      <c r="U39" s="36"/>
      <c r="V39" s="36"/>
      <c r="W39" s="36"/>
      <c r="X39" s="36"/>
      <c r="Y39" s="36"/>
      <c r="Z39" s="36"/>
      <c r="AA39" s="36"/>
      <c r="AB39" s="36"/>
      <c r="AC39" s="36"/>
      <c r="AD39" s="36"/>
      <c r="AE39" s="36"/>
    </row>
    <row r="40" spans="1:31" s="2" customFormat="1" ht="14.45" customHeight="1">
      <c r="A40" s="36"/>
      <c r="B40" s="129"/>
      <c r="C40" s="130"/>
      <c r="D40" s="130"/>
      <c r="E40" s="130"/>
      <c r="F40" s="130"/>
      <c r="G40" s="130"/>
      <c r="H40" s="130"/>
      <c r="I40" s="130"/>
      <c r="J40" s="130"/>
      <c r="K40" s="130"/>
      <c r="L40" s="107"/>
      <c r="S40" s="36"/>
      <c r="T40" s="36"/>
      <c r="U40" s="36"/>
      <c r="V40" s="36"/>
      <c r="W40" s="36"/>
      <c r="X40" s="36"/>
      <c r="Y40" s="36"/>
      <c r="Z40" s="36"/>
      <c r="AA40" s="36"/>
      <c r="AB40" s="36"/>
      <c r="AC40" s="36"/>
      <c r="AD40" s="36"/>
      <c r="AE40" s="36"/>
    </row>
    <row r="44" spans="1:31" s="2" customFormat="1" ht="6.95" customHeight="1">
      <c r="A44" s="36"/>
      <c r="B44" s="131"/>
      <c r="C44" s="132"/>
      <c r="D44" s="132"/>
      <c r="E44" s="132"/>
      <c r="F44" s="132"/>
      <c r="G44" s="132"/>
      <c r="H44" s="132"/>
      <c r="I44" s="132"/>
      <c r="J44" s="132"/>
      <c r="K44" s="132"/>
      <c r="L44" s="107"/>
      <c r="S44" s="36"/>
      <c r="T44" s="36"/>
      <c r="U44" s="36"/>
      <c r="V44" s="36"/>
      <c r="W44" s="36"/>
      <c r="X44" s="36"/>
      <c r="Y44" s="36"/>
      <c r="Z44" s="36"/>
      <c r="AA44" s="36"/>
      <c r="AB44" s="36"/>
      <c r="AC44" s="36"/>
      <c r="AD44" s="36"/>
      <c r="AE44" s="36"/>
    </row>
    <row r="45" spans="1:31" s="2" customFormat="1" ht="24.95" customHeight="1">
      <c r="A45" s="36"/>
      <c r="B45" s="37"/>
      <c r="C45" s="24" t="s">
        <v>118</v>
      </c>
      <c r="D45" s="38"/>
      <c r="E45" s="38"/>
      <c r="F45" s="38"/>
      <c r="G45" s="38"/>
      <c r="H45" s="38"/>
      <c r="I45" s="38"/>
      <c r="J45" s="38"/>
      <c r="K45" s="38"/>
      <c r="L45" s="107"/>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7"/>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7"/>
      <c r="S47" s="36"/>
      <c r="T47" s="36"/>
      <c r="U47" s="36"/>
      <c r="V47" s="36"/>
      <c r="W47" s="36"/>
      <c r="X47" s="36"/>
      <c r="Y47" s="36"/>
      <c r="Z47" s="36"/>
      <c r="AA47" s="36"/>
      <c r="AB47" s="36"/>
      <c r="AC47" s="36"/>
      <c r="AD47" s="36"/>
      <c r="AE47" s="36"/>
    </row>
    <row r="48" spans="1:31" s="2" customFormat="1" ht="16.5" customHeight="1">
      <c r="A48" s="36"/>
      <c r="B48" s="37"/>
      <c r="C48" s="38"/>
      <c r="D48" s="38"/>
      <c r="E48" s="374" t="str">
        <f>E7</f>
        <v>Úprava objektu Radniční č.p.13 na kancelářské prostory,Frýdek-Místek</v>
      </c>
      <c r="F48" s="375"/>
      <c r="G48" s="375"/>
      <c r="H48" s="375"/>
      <c r="I48" s="38"/>
      <c r="J48" s="38"/>
      <c r="K48" s="38"/>
      <c r="L48" s="107"/>
      <c r="S48" s="36"/>
      <c r="T48" s="36"/>
      <c r="U48" s="36"/>
      <c r="V48" s="36"/>
      <c r="W48" s="36"/>
      <c r="X48" s="36"/>
      <c r="Y48" s="36"/>
      <c r="Z48" s="36"/>
      <c r="AA48" s="36"/>
      <c r="AB48" s="36"/>
      <c r="AC48" s="36"/>
      <c r="AD48" s="36"/>
      <c r="AE48" s="36"/>
    </row>
    <row r="49" spans="1:47" s="2" customFormat="1" ht="12" customHeight="1">
      <c r="A49" s="36"/>
      <c r="B49" s="37"/>
      <c r="C49" s="30" t="s">
        <v>205</v>
      </c>
      <c r="D49" s="38"/>
      <c r="E49" s="38"/>
      <c r="F49" s="38"/>
      <c r="G49" s="38"/>
      <c r="H49" s="38"/>
      <c r="I49" s="38"/>
      <c r="J49" s="38"/>
      <c r="K49" s="38"/>
      <c r="L49" s="107"/>
      <c r="S49" s="36"/>
      <c r="T49" s="36"/>
      <c r="U49" s="36"/>
      <c r="V49" s="36"/>
      <c r="W49" s="36"/>
      <c r="X49" s="36"/>
      <c r="Y49" s="36"/>
      <c r="Z49" s="36"/>
      <c r="AA49" s="36"/>
      <c r="AB49" s="36"/>
      <c r="AC49" s="36"/>
      <c r="AD49" s="36"/>
      <c r="AE49" s="36"/>
    </row>
    <row r="50" spans="1:47" s="2" customFormat="1" ht="16.5" customHeight="1">
      <c r="A50" s="36"/>
      <c r="B50" s="37"/>
      <c r="C50" s="38"/>
      <c r="D50" s="38"/>
      <c r="E50" s="330" t="str">
        <f>E9</f>
        <v xml:space="preserve">200101/D.1.4.4 - Elektronické komunikace </v>
      </c>
      <c r="F50" s="371"/>
      <c r="G50" s="371"/>
      <c r="H50" s="371"/>
      <c r="I50" s="38"/>
      <c r="J50" s="38"/>
      <c r="K50" s="38"/>
      <c r="L50" s="107"/>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7"/>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 xml:space="preserve"> </v>
      </c>
      <c r="G52" s="38"/>
      <c r="H52" s="38"/>
      <c r="I52" s="30" t="s">
        <v>24</v>
      </c>
      <c r="J52" s="61" t="str">
        <f>IF(J12="","",J12)</f>
        <v>17. 7. 2020</v>
      </c>
      <c r="K52" s="38"/>
      <c r="L52" s="107"/>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7"/>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 xml:space="preserve">Statutární město Frýdek-Místek </v>
      </c>
      <c r="G54" s="38"/>
      <c r="H54" s="38"/>
      <c r="I54" s="30" t="s">
        <v>38</v>
      </c>
      <c r="J54" s="34" t="str">
        <f>E21</f>
        <v xml:space="preserve"> </v>
      </c>
      <c r="K54" s="38"/>
      <c r="L54" s="107"/>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41</v>
      </c>
      <c r="J55" s="34" t="str">
        <f>E24</f>
        <v xml:space="preserve">Lenka Jerakasová </v>
      </c>
      <c r="K55" s="38"/>
      <c r="L55" s="107"/>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7"/>
      <c r="S56" s="36"/>
      <c r="T56" s="36"/>
      <c r="U56" s="36"/>
      <c r="V56" s="36"/>
      <c r="W56" s="36"/>
      <c r="X56" s="36"/>
      <c r="Y56" s="36"/>
      <c r="Z56" s="36"/>
      <c r="AA56" s="36"/>
      <c r="AB56" s="36"/>
      <c r="AC56" s="36"/>
      <c r="AD56" s="36"/>
      <c r="AE56" s="36"/>
    </row>
    <row r="57" spans="1:47" s="2" customFormat="1" ht="29.25" customHeight="1">
      <c r="A57" s="36"/>
      <c r="B57" s="37"/>
      <c r="C57" s="133" t="s">
        <v>119</v>
      </c>
      <c r="D57" s="134"/>
      <c r="E57" s="134"/>
      <c r="F57" s="134"/>
      <c r="G57" s="134"/>
      <c r="H57" s="134"/>
      <c r="I57" s="134"/>
      <c r="J57" s="135" t="s">
        <v>120</v>
      </c>
      <c r="K57" s="134"/>
      <c r="L57" s="107"/>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7"/>
      <c r="S58" s="36"/>
      <c r="T58" s="36"/>
      <c r="U58" s="36"/>
      <c r="V58" s="36"/>
      <c r="W58" s="36"/>
      <c r="X58" s="36"/>
      <c r="Y58" s="36"/>
      <c r="Z58" s="36"/>
      <c r="AA58" s="36"/>
      <c r="AB58" s="36"/>
      <c r="AC58" s="36"/>
      <c r="AD58" s="36"/>
      <c r="AE58" s="36"/>
    </row>
    <row r="59" spans="1:47" s="2" customFormat="1" ht="22.9" customHeight="1">
      <c r="A59" s="36"/>
      <c r="B59" s="37"/>
      <c r="C59" s="136" t="s">
        <v>78</v>
      </c>
      <c r="D59" s="38"/>
      <c r="E59" s="38"/>
      <c r="F59" s="38"/>
      <c r="G59" s="38"/>
      <c r="H59" s="38"/>
      <c r="I59" s="38"/>
      <c r="J59" s="79">
        <f>J81</f>
        <v>0</v>
      </c>
      <c r="K59" s="38"/>
      <c r="L59" s="107"/>
      <c r="S59" s="36"/>
      <c r="T59" s="36"/>
      <c r="U59" s="36"/>
      <c r="V59" s="36"/>
      <c r="W59" s="36"/>
      <c r="X59" s="36"/>
      <c r="Y59" s="36"/>
      <c r="Z59" s="36"/>
      <c r="AA59" s="36"/>
      <c r="AB59" s="36"/>
      <c r="AC59" s="36"/>
      <c r="AD59" s="36"/>
      <c r="AE59" s="36"/>
      <c r="AU59" s="18" t="s">
        <v>121</v>
      </c>
    </row>
    <row r="60" spans="1:47" s="9" customFormat="1" ht="24.95" customHeight="1">
      <c r="B60" s="137"/>
      <c r="C60" s="138"/>
      <c r="D60" s="139" t="s">
        <v>214</v>
      </c>
      <c r="E60" s="140"/>
      <c r="F60" s="140"/>
      <c r="G60" s="140"/>
      <c r="H60" s="140"/>
      <c r="I60" s="140"/>
      <c r="J60" s="141">
        <f>J82</f>
        <v>0</v>
      </c>
      <c r="K60" s="138"/>
      <c r="L60" s="142"/>
    </row>
    <row r="61" spans="1:47" s="10" customFormat="1" ht="19.899999999999999" customHeight="1">
      <c r="B61" s="143"/>
      <c r="C61" s="144"/>
      <c r="D61" s="145" t="s">
        <v>2147</v>
      </c>
      <c r="E61" s="146"/>
      <c r="F61" s="146"/>
      <c r="G61" s="146"/>
      <c r="H61" s="146"/>
      <c r="I61" s="146"/>
      <c r="J61" s="147">
        <f>J83</f>
        <v>0</v>
      </c>
      <c r="K61" s="144"/>
      <c r="L61" s="148"/>
    </row>
    <row r="62" spans="1:47" s="2" customFormat="1" ht="21.75" customHeight="1">
      <c r="A62" s="36"/>
      <c r="B62" s="37"/>
      <c r="C62" s="38"/>
      <c r="D62" s="38"/>
      <c r="E62" s="38"/>
      <c r="F62" s="38"/>
      <c r="G62" s="38"/>
      <c r="H62" s="38"/>
      <c r="I62" s="38"/>
      <c r="J62" s="38"/>
      <c r="K62" s="38"/>
      <c r="L62" s="107"/>
      <c r="S62" s="36"/>
      <c r="T62" s="36"/>
      <c r="U62" s="36"/>
      <c r="V62" s="36"/>
      <c r="W62" s="36"/>
      <c r="X62" s="36"/>
      <c r="Y62" s="36"/>
      <c r="Z62" s="36"/>
      <c r="AA62" s="36"/>
      <c r="AB62" s="36"/>
      <c r="AC62" s="36"/>
      <c r="AD62" s="36"/>
      <c r="AE62" s="36"/>
    </row>
    <row r="63" spans="1:47" s="2" customFormat="1" ht="6.95" customHeight="1">
      <c r="A63" s="36"/>
      <c r="B63" s="49"/>
      <c r="C63" s="50"/>
      <c r="D63" s="50"/>
      <c r="E63" s="50"/>
      <c r="F63" s="50"/>
      <c r="G63" s="50"/>
      <c r="H63" s="50"/>
      <c r="I63" s="50"/>
      <c r="J63" s="50"/>
      <c r="K63" s="50"/>
      <c r="L63" s="107"/>
      <c r="S63" s="36"/>
      <c r="T63" s="36"/>
      <c r="U63" s="36"/>
      <c r="V63" s="36"/>
      <c r="W63" s="36"/>
      <c r="X63" s="36"/>
      <c r="Y63" s="36"/>
      <c r="Z63" s="36"/>
      <c r="AA63" s="36"/>
      <c r="AB63" s="36"/>
      <c r="AC63" s="36"/>
      <c r="AD63" s="36"/>
      <c r="AE63" s="36"/>
    </row>
    <row r="67" spans="1:31" s="2" customFormat="1" ht="6.95" customHeight="1">
      <c r="A67" s="36"/>
      <c r="B67" s="51"/>
      <c r="C67" s="52"/>
      <c r="D67" s="52"/>
      <c r="E67" s="52"/>
      <c r="F67" s="52"/>
      <c r="G67" s="52"/>
      <c r="H67" s="52"/>
      <c r="I67" s="52"/>
      <c r="J67" s="52"/>
      <c r="K67" s="52"/>
      <c r="L67" s="107"/>
      <c r="S67" s="36"/>
      <c r="T67" s="36"/>
      <c r="U67" s="36"/>
      <c r="V67" s="36"/>
      <c r="W67" s="36"/>
      <c r="X67" s="36"/>
      <c r="Y67" s="36"/>
      <c r="Z67" s="36"/>
      <c r="AA67" s="36"/>
      <c r="AB67" s="36"/>
      <c r="AC67" s="36"/>
      <c r="AD67" s="36"/>
      <c r="AE67" s="36"/>
    </row>
    <row r="68" spans="1:31" s="2" customFormat="1" ht="24.95" customHeight="1">
      <c r="A68" s="36"/>
      <c r="B68" s="37"/>
      <c r="C68" s="24" t="s">
        <v>126</v>
      </c>
      <c r="D68" s="38"/>
      <c r="E68" s="38"/>
      <c r="F68" s="38"/>
      <c r="G68" s="38"/>
      <c r="H68" s="38"/>
      <c r="I68" s="38"/>
      <c r="J68" s="38"/>
      <c r="K68" s="38"/>
      <c r="L68" s="107"/>
      <c r="S68" s="36"/>
      <c r="T68" s="36"/>
      <c r="U68" s="36"/>
      <c r="V68" s="36"/>
      <c r="W68" s="36"/>
      <c r="X68" s="36"/>
      <c r="Y68" s="36"/>
      <c r="Z68" s="36"/>
      <c r="AA68" s="36"/>
      <c r="AB68" s="36"/>
      <c r="AC68" s="36"/>
      <c r="AD68" s="36"/>
      <c r="AE68" s="36"/>
    </row>
    <row r="69" spans="1:31" s="2" customFormat="1" ht="6.95" customHeight="1">
      <c r="A69" s="36"/>
      <c r="B69" s="37"/>
      <c r="C69" s="38"/>
      <c r="D69" s="38"/>
      <c r="E69" s="38"/>
      <c r="F69" s="38"/>
      <c r="G69" s="38"/>
      <c r="H69" s="38"/>
      <c r="I69" s="38"/>
      <c r="J69" s="38"/>
      <c r="K69" s="38"/>
      <c r="L69" s="107"/>
      <c r="S69" s="36"/>
      <c r="T69" s="36"/>
      <c r="U69" s="36"/>
      <c r="V69" s="36"/>
      <c r="W69" s="36"/>
      <c r="X69" s="36"/>
      <c r="Y69" s="36"/>
      <c r="Z69" s="36"/>
      <c r="AA69" s="36"/>
      <c r="AB69" s="36"/>
      <c r="AC69" s="36"/>
      <c r="AD69" s="36"/>
      <c r="AE69" s="36"/>
    </row>
    <row r="70" spans="1:31" s="2" customFormat="1" ht="12" customHeight="1">
      <c r="A70" s="36"/>
      <c r="B70" s="37"/>
      <c r="C70" s="30" t="s">
        <v>16</v>
      </c>
      <c r="D70" s="38"/>
      <c r="E70" s="38"/>
      <c r="F70" s="38"/>
      <c r="G70" s="38"/>
      <c r="H70" s="38"/>
      <c r="I70" s="38"/>
      <c r="J70" s="38"/>
      <c r="K70" s="38"/>
      <c r="L70" s="107"/>
      <c r="S70" s="36"/>
      <c r="T70" s="36"/>
      <c r="U70" s="36"/>
      <c r="V70" s="36"/>
      <c r="W70" s="36"/>
      <c r="X70" s="36"/>
      <c r="Y70" s="36"/>
      <c r="Z70" s="36"/>
      <c r="AA70" s="36"/>
      <c r="AB70" s="36"/>
      <c r="AC70" s="36"/>
      <c r="AD70" s="36"/>
      <c r="AE70" s="36"/>
    </row>
    <row r="71" spans="1:31" s="2" customFormat="1" ht="16.5" customHeight="1">
      <c r="A71" s="36"/>
      <c r="B71" s="37"/>
      <c r="C71" s="38"/>
      <c r="D71" s="38"/>
      <c r="E71" s="374" t="str">
        <f>E7</f>
        <v>Úprava objektu Radniční č.p.13 na kancelářské prostory,Frýdek-Místek</v>
      </c>
      <c r="F71" s="375"/>
      <c r="G71" s="375"/>
      <c r="H71" s="375"/>
      <c r="I71" s="38"/>
      <c r="J71" s="38"/>
      <c r="K71" s="38"/>
      <c r="L71" s="107"/>
      <c r="S71" s="36"/>
      <c r="T71" s="36"/>
      <c r="U71" s="36"/>
      <c r="V71" s="36"/>
      <c r="W71" s="36"/>
      <c r="X71" s="36"/>
      <c r="Y71" s="36"/>
      <c r="Z71" s="36"/>
      <c r="AA71" s="36"/>
      <c r="AB71" s="36"/>
      <c r="AC71" s="36"/>
      <c r="AD71" s="36"/>
      <c r="AE71" s="36"/>
    </row>
    <row r="72" spans="1:31" s="2" customFormat="1" ht="12" customHeight="1">
      <c r="A72" s="36"/>
      <c r="B72" s="37"/>
      <c r="C72" s="30" t="s">
        <v>205</v>
      </c>
      <c r="D72" s="38"/>
      <c r="E72" s="38"/>
      <c r="F72" s="38"/>
      <c r="G72" s="38"/>
      <c r="H72" s="38"/>
      <c r="I72" s="38"/>
      <c r="J72" s="38"/>
      <c r="K72" s="38"/>
      <c r="L72" s="107"/>
      <c r="S72" s="36"/>
      <c r="T72" s="36"/>
      <c r="U72" s="36"/>
      <c r="V72" s="36"/>
      <c r="W72" s="36"/>
      <c r="X72" s="36"/>
      <c r="Y72" s="36"/>
      <c r="Z72" s="36"/>
      <c r="AA72" s="36"/>
      <c r="AB72" s="36"/>
      <c r="AC72" s="36"/>
      <c r="AD72" s="36"/>
      <c r="AE72" s="36"/>
    </row>
    <row r="73" spans="1:31" s="2" customFormat="1" ht="16.5" customHeight="1">
      <c r="A73" s="36"/>
      <c r="B73" s="37"/>
      <c r="C73" s="38"/>
      <c r="D73" s="38"/>
      <c r="E73" s="330" t="str">
        <f>E9</f>
        <v xml:space="preserve">200101/D.1.4.4 - Elektronické komunikace </v>
      </c>
      <c r="F73" s="371"/>
      <c r="G73" s="371"/>
      <c r="H73" s="371"/>
      <c r="I73" s="38"/>
      <c r="J73" s="38"/>
      <c r="K73" s="38"/>
      <c r="L73" s="107"/>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38"/>
      <c r="J74" s="38"/>
      <c r="K74" s="38"/>
      <c r="L74" s="107"/>
      <c r="S74" s="36"/>
      <c r="T74" s="36"/>
      <c r="U74" s="36"/>
      <c r="V74" s="36"/>
      <c r="W74" s="36"/>
      <c r="X74" s="36"/>
      <c r="Y74" s="36"/>
      <c r="Z74" s="36"/>
      <c r="AA74" s="36"/>
      <c r="AB74" s="36"/>
      <c r="AC74" s="36"/>
      <c r="AD74" s="36"/>
      <c r="AE74" s="36"/>
    </row>
    <row r="75" spans="1:31" s="2" customFormat="1" ht="12" customHeight="1">
      <c r="A75" s="36"/>
      <c r="B75" s="37"/>
      <c r="C75" s="30" t="s">
        <v>22</v>
      </c>
      <c r="D75" s="38"/>
      <c r="E75" s="38"/>
      <c r="F75" s="28" t="str">
        <f>F12</f>
        <v xml:space="preserve"> </v>
      </c>
      <c r="G75" s="38"/>
      <c r="H75" s="38"/>
      <c r="I75" s="30" t="s">
        <v>24</v>
      </c>
      <c r="J75" s="61" t="str">
        <f>IF(J12="","",J12)</f>
        <v>17. 7. 2020</v>
      </c>
      <c r="K75" s="38"/>
      <c r="L75" s="107"/>
      <c r="S75" s="36"/>
      <c r="T75" s="36"/>
      <c r="U75" s="36"/>
      <c r="V75" s="36"/>
      <c r="W75" s="36"/>
      <c r="X75" s="36"/>
      <c r="Y75" s="36"/>
      <c r="Z75" s="36"/>
      <c r="AA75" s="36"/>
      <c r="AB75" s="36"/>
      <c r="AC75" s="36"/>
      <c r="AD75" s="36"/>
      <c r="AE75" s="36"/>
    </row>
    <row r="76" spans="1:31" s="2" customFormat="1" ht="6.95" customHeight="1">
      <c r="A76" s="36"/>
      <c r="B76" s="37"/>
      <c r="C76" s="38"/>
      <c r="D76" s="38"/>
      <c r="E76" s="38"/>
      <c r="F76" s="38"/>
      <c r="G76" s="38"/>
      <c r="H76" s="38"/>
      <c r="I76" s="38"/>
      <c r="J76" s="38"/>
      <c r="K76" s="38"/>
      <c r="L76" s="107"/>
      <c r="S76" s="36"/>
      <c r="T76" s="36"/>
      <c r="U76" s="36"/>
      <c r="V76" s="36"/>
      <c r="W76" s="36"/>
      <c r="X76" s="36"/>
      <c r="Y76" s="36"/>
      <c r="Z76" s="36"/>
      <c r="AA76" s="36"/>
      <c r="AB76" s="36"/>
      <c r="AC76" s="36"/>
      <c r="AD76" s="36"/>
      <c r="AE76" s="36"/>
    </row>
    <row r="77" spans="1:31" s="2" customFormat="1" ht="15.2" customHeight="1">
      <c r="A77" s="36"/>
      <c r="B77" s="37"/>
      <c r="C77" s="30" t="s">
        <v>30</v>
      </c>
      <c r="D77" s="38"/>
      <c r="E77" s="38"/>
      <c r="F77" s="28" t="str">
        <f>E15</f>
        <v xml:space="preserve">Statutární město Frýdek-Místek </v>
      </c>
      <c r="G77" s="38"/>
      <c r="H77" s="38"/>
      <c r="I77" s="30" t="s">
        <v>38</v>
      </c>
      <c r="J77" s="34" t="str">
        <f>E21</f>
        <v xml:space="preserve"> </v>
      </c>
      <c r="K77" s="38"/>
      <c r="L77" s="107"/>
      <c r="S77" s="36"/>
      <c r="T77" s="36"/>
      <c r="U77" s="36"/>
      <c r="V77" s="36"/>
      <c r="W77" s="36"/>
      <c r="X77" s="36"/>
      <c r="Y77" s="36"/>
      <c r="Z77" s="36"/>
      <c r="AA77" s="36"/>
      <c r="AB77" s="36"/>
      <c r="AC77" s="36"/>
      <c r="AD77" s="36"/>
      <c r="AE77" s="36"/>
    </row>
    <row r="78" spans="1:31" s="2" customFormat="1" ht="15.2" customHeight="1">
      <c r="A78" s="36"/>
      <c r="B78" s="37"/>
      <c r="C78" s="30" t="s">
        <v>36</v>
      </c>
      <c r="D78" s="38"/>
      <c r="E78" s="38"/>
      <c r="F78" s="28" t="str">
        <f>IF(E18="","",E18)</f>
        <v>Vyplň údaj</v>
      </c>
      <c r="G78" s="38"/>
      <c r="H78" s="38"/>
      <c r="I78" s="30" t="s">
        <v>41</v>
      </c>
      <c r="J78" s="34" t="str">
        <f>E24</f>
        <v xml:space="preserve">Lenka Jerakasová </v>
      </c>
      <c r="K78" s="38"/>
      <c r="L78" s="107"/>
      <c r="S78" s="36"/>
      <c r="T78" s="36"/>
      <c r="U78" s="36"/>
      <c r="V78" s="36"/>
      <c r="W78" s="36"/>
      <c r="X78" s="36"/>
      <c r="Y78" s="36"/>
      <c r="Z78" s="36"/>
      <c r="AA78" s="36"/>
      <c r="AB78" s="36"/>
      <c r="AC78" s="36"/>
      <c r="AD78" s="36"/>
      <c r="AE78" s="36"/>
    </row>
    <row r="79" spans="1:31" s="2" customFormat="1" ht="10.35" customHeight="1">
      <c r="A79" s="36"/>
      <c r="B79" s="37"/>
      <c r="C79" s="38"/>
      <c r="D79" s="38"/>
      <c r="E79" s="38"/>
      <c r="F79" s="38"/>
      <c r="G79" s="38"/>
      <c r="H79" s="38"/>
      <c r="I79" s="38"/>
      <c r="J79" s="38"/>
      <c r="K79" s="38"/>
      <c r="L79" s="107"/>
      <c r="S79" s="36"/>
      <c r="T79" s="36"/>
      <c r="U79" s="36"/>
      <c r="V79" s="36"/>
      <c r="W79" s="36"/>
      <c r="X79" s="36"/>
      <c r="Y79" s="36"/>
      <c r="Z79" s="36"/>
      <c r="AA79" s="36"/>
      <c r="AB79" s="36"/>
      <c r="AC79" s="36"/>
      <c r="AD79" s="36"/>
      <c r="AE79" s="36"/>
    </row>
    <row r="80" spans="1:31" s="11" customFormat="1" ht="29.25" customHeight="1">
      <c r="A80" s="149"/>
      <c r="B80" s="150"/>
      <c r="C80" s="151" t="s">
        <v>127</v>
      </c>
      <c r="D80" s="152" t="s">
        <v>65</v>
      </c>
      <c r="E80" s="152" t="s">
        <v>61</v>
      </c>
      <c r="F80" s="152" t="s">
        <v>62</v>
      </c>
      <c r="G80" s="152" t="s">
        <v>128</v>
      </c>
      <c r="H80" s="152" t="s">
        <v>129</v>
      </c>
      <c r="I80" s="152" t="s">
        <v>130</v>
      </c>
      <c r="J80" s="152" t="s">
        <v>120</v>
      </c>
      <c r="K80" s="153" t="s">
        <v>131</v>
      </c>
      <c r="L80" s="154"/>
      <c r="M80" s="70" t="s">
        <v>35</v>
      </c>
      <c r="N80" s="71" t="s">
        <v>50</v>
      </c>
      <c r="O80" s="71" t="s">
        <v>132</v>
      </c>
      <c r="P80" s="71" t="s">
        <v>133</v>
      </c>
      <c r="Q80" s="71" t="s">
        <v>134</v>
      </c>
      <c r="R80" s="71" t="s">
        <v>135</v>
      </c>
      <c r="S80" s="71" t="s">
        <v>136</v>
      </c>
      <c r="T80" s="72" t="s">
        <v>137</v>
      </c>
      <c r="U80" s="149"/>
      <c r="V80" s="149"/>
      <c r="W80" s="149"/>
      <c r="X80" s="149"/>
      <c r="Y80" s="149"/>
      <c r="Z80" s="149"/>
      <c r="AA80" s="149"/>
      <c r="AB80" s="149"/>
      <c r="AC80" s="149"/>
      <c r="AD80" s="149"/>
      <c r="AE80" s="149"/>
    </row>
    <row r="81" spans="1:65" s="2" customFormat="1" ht="22.9" customHeight="1">
      <c r="A81" s="36"/>
      <c r="B81" s="37"/>
      <c r="C81" s="77" t="s">
        <v>138</v>
      </c>
      <c r="D81" s="38"/>
      <c r="E81" s="38"/>
      <c r="F81" s="38"/>
      <c r="G81" s="38"/>
      <c r="H81" s="38"/>
      <c r="I81" s="38"/>
      <c r="J81" s="155">
        <f>BK81</f>
        <v>0</v>
      </c>
      <c r="K81" s="38"/>
      <c r="L81" s="41"/>
      <c r="M81" s="73"/>
      <c r="N81" s="156"/>
      <c r="O81" s="74"/>
      <c r="P81" s="157">
        <f>P82</f>
        <v>0</v>
      </c>
      <c r="Q81" s="74"/>
      <c r="R81" s="157">
        <f>R82</f>
        <v>0</v>
      </c>
      <c r="S81" s="74"/>
      <c r="T81" s="158">
        <f>T82</f>
        <v>0</v>
      </c>
      <c r="U81" s="36"/>
      <c r="V81" s="36"/>
      <c r="W81" s="36"/>
      <c r="X81" s="36"/>
      <c r="Y81" s="36"/>
      <c r="Z81" s="36"/>
      <c r="AA81" s="36"/>
      <c r="AB81" s="36"/>
      <c r="AC81" s="36"/>
      <c r="AD81" s="36"/>
      <c r="AE81" s="36"/>
      <c r="AT81" s="18" t="s">
        <v>79</v>
      </c>
      <c r="AU81" s="18" t="s">
        <v>121</v>
      </c>
      <c r="BK81" s="159">
        <f>BK82</f>
        <v>0</v>
      </c>
    </row>
    <row r="82" spans="1:65" s="12" customFormat="1" ht="25.9" customHeight="1">
      <c r="B82" s="160"/>
      <c r="C82" s="161"/>
      <c r="D82" s="162" t="s">
        <v>79</v>
      </c>
      <c r="E82" s="163" t="s">
        <v>516</v>
      </c>
      <c r="F82" s="163" t="s">
        <v>517</v>
      </c>
      <c r="G82" s="161"/>
      <c r="H82" s="161"/>
      <c r="I82" s="164"/>
      <c r="J82" s="165">
        <f>BK82</f>
        <v>0</v>
      </c>
      <c r="K82" s="161"/>
      <c r="L82" s="166"/>
      <c r="M82" s="167"/>
      <c r="N82" s="168"/>
      <c r="O82" s="168"/>
      <c r="P82" s="169">
        <f>P83</f>
        <v>0</v>
      </c>
      <c r="Q82" s="168"/>
      <c r="R82" s="169">
        <f>R83</f>
        <v>0</v>
      </c>
      <c r="S82" s="168"/>
      <c r="T82" s="170">
        <f>T83</f>
        <v>0</v>
      </c>
      <c r="AR82" s="171" t="s">
        <v>89</v>
      </c>
      <c r="AT82" s="172" t="s">
        <v>79</v>
      </c>
      <c r="AU82" s="172" t="s">
        <v>80</v>
      </c>
      <c r="AY82" s="171" t="s">
        <v>142</v>
      </c>
      <c r="BK82" s="173">
        <f>BK83</f>
        <v>0</v>
      </c>
    </row>
    <row r="83" spans="1:65" s="12" customFormat="1" ht="22.9" customHeight="1">
      <c r="B83" s="160"/>
      <c r="C83" s="161"/>
      <c r="D83" s="162" t="s">
        <v>79</v>
      </c>
      <c r="E83" s="174" t="s">
        <v>2148</v>
      </c>
      <c r="F83" s="174" t="s">
        <v>2149</v>
      </c>
      <c r="G83" s="161"/>
      <c r="H83" s="161"/>
      <c r="I83" s="164"/>
      <c r="J83" s="175">
        <f>BK83</f>
        <v>0</v>
      </c>
      <c r="K83" s="161"/>
      <c r="L83" s="166"/>
      <c r="M83" s="167"/>
      <c r="N83" s="168"/>
      <c r="O83" s="168"/>
      <c r="P83" s="169">
        <f>SUM(P84:P94)</f>
        <v>0</v>
      </c>
      <c r="Q83" s="168"/>
      <c r="R83" s="169">
        <f>SUM(R84:R94)</f>
        <v>0</v>
      </c>
      <c r="S83" s="168"/>
      <c r="T83" s="170">
        <f>SUM(T84:T94)</f>
        <v>0</v>
      </c>
      <c r="AR83" s="171" t="s">
        <v>89</v>
      </c>
      <c r="AT83" s="172" t="s">
        <v>79</v>
      </c>
      <c r="AU83" s="172" t="s">
        <v>21</v>
      </c>
      <c r="AY83" s="171" t="s">
        <v>142</v>
      </c>
      <c r="BK83" s="173">
        <f>SUM(BK84:BK94)</f>
        <v>0</v>
      </c>
    </row>
    <row r="84" spans="1:65" s="2" customFormat="1" ht="24.2" customHeight="1">
      <c r="A84" s="36"/>
      <c r="B84" s="37"/>
      <c r="C84" s="176" t="s">
        <v>21</v>
      </c>
      <c r="D84" s="176" t="s">
        <v>145</v>
      </c>
      <c r="E84" s="177" t="s">
        <v>2150</v>
      </c>
      <c r="F84" s="178" t="s">
        <v>2151</v>
      </c>
      <c r="G84" s="179" t="s">
        <v>148</v>
      </c>
      <c r="H84" s="180">
        <v>1</v>
      </c>
      <c r="I84" s="181"/>
      <c r="J84" s="182">
        <f>ROUND(I84*H84,2)</f>
        <v>0</v>
      </c>
      <c r="K84" s="178" t="s">
        <v>149</v>
      </c>
      <c r="L84" s="41"/>
      <c r="M84" s="183" t="s">
        <v>35</v>
      </c>
      <c r="N84" s="184" t="s">
        <v>51</v>
      </c>
      <c r="O84" s="66"/>
      <c r="P84" s="185">
        <f>O84*H84</f>
        <v>0</v>
      </c>
      <c r="Q84" s="185">
        <v>0</v>
      </c>
      <c r="R84" s="185">
        <f>Q84*H84</f>
        <v>0</v>
      </c>
      <c r="S84" s="185">
        <v>0</v>
      </c>
      <c r="T84" s="186">
        <f>S84*H84</f>
        <v>0</v>
      </c>
      <c r="U84" s="36"/>
      <c r="V84" s="36"/>
      <c r="W84" s="36"/>
      <c r="X84" s="36"/>
      <c r="Y84" s="36"/>
      <c r="Z84" s="36"/>
      <c r="AA84" s="36"/>
      <c r="AB84" s="36"/>
      <c r="AC84" s="36"/>
      <c r="AD84" s="36"/>
      <c r="AE84" s="36"/>
      <c r="AR84" s="187" t="s">
        <v>307</v>
      </c>
      <c r="AT84" s="187" t="s">
        <v>145</v>
      </c>
      <c r="AU84" s="187" t="s">
        <v>89</v>
      </c>
      <c r="AY84" s="18" t="s">
        <v>142</v>
      </c>
      <c r="BE84" s="188">
        <f>IF(N84="základní",J84,0)</f>
        <v>0</v>
      </c>
      <c r="BF84" s="188">
        <f>IF(N84="snížená",J84,0)</f>
        <v>0</v>
      </c>
      <c r="BG84" s="188">
        <f>IF(N84="zákl. přenesená",J84,0)</f>
        <v>0</v>
      </c>
      <c r="BH84" s="188">
        <f>IF(N84="sníž. přenesená",J84,0)</f>
        <v>0</v>
      </c>
      <c r="BI84" s="188">
        <f>IF(N84="nulová",J84,0)</f>
        <v>0</v>
      </c>
      <c r="BJ84" s="18" t="s">
        <v>21</v>
      </c>
      <c r="BK84" s="188">
        <f>ROUND(I84*H84,2)</f>
        <v>0</v>
      </c>
      <c r="BL84" s="18" t="s">
        <v>307</v>
      </c>
      <c r="BM84" s="187" t="s">
        <v>2152</v>
      </c>
    </row>
    <row r="85" spans="1:65" s="2" customFormat="1" ht="29.25">
      <c r="A85" s="36"/>
      <c r="B85" s="37"/>
      <c r="C85" s="38"/>
      <c r="D85" s="196" t="s">
        <v>238</v>
      </c>
      <c r="E85" s="38"/>
      <c r="F85" s="217" t="s">
        <v>2153</v>
      </c>
      <c r="G85" s="38"/>
      <c r="H85" s="38"/>
      <c r="I85" s="218"/>
      <c r="J85" s="38"/>
      <c r="K85" s="38"/>
      <c r="L85" s="41"/>
      <c r="M85" s="219"/>
      <c r="N85" s="220"/>
      <c r="O85" s="66"/>
      <c r="P85" s="66"/>
      <c r="Q85" s="66"/>
      <c r="R85" s="66"/>
      <c r="S85" s="66"/>
      <c r="T85" s="67"/>
      <c r="U85" s="36"/>
      <c r="V85" s="36"/>
      <c r="W85" s="36"/>
      <c r="X85" s="36"/>
      <c r="Y85" s="36"/>
      <c r="Z85" s="36"/>
      <c r="AA85" s="36"/>
      <c r="AB85" s="36"/>
      <c r="AC85" s="36"/>
      <c r="AD85" s="36"/>
      <c r="AE85" s="36"/>
      <c r="AT85" s="18" t="s">
        <v>238</v>
      </c>
      <c r="AU85" s="18" t="s">
        <v>89</v>
      </c>
    </row>
    <row r="86" spans="1:65" s="2" customFormat="1" ht="24.2" customHeight="1">
      <c r="A86" s="36"/>
      <c r="B86" s="37"/>
      <c r="C86" s="176" t="s">
        <v>89</v>
      </c>
      <c r="D86" s="176" t="s">
        <v>145</v>
      </c>
      <c r="E86" s="177" t="s">
        <v>2154</v>
      </c>
      <c r="F86" s="178" t="s">
        <v>2155</v>
      </c>
      <c r="G86" s="179" t="s">
        <v>148</v>
      </c>
      <c r="H86" s="180">
        <v>1</v>
      </c>
      <c r="I86" s="181"/>
      <c r="J86" s="182">
        <f>ROUND(I86*H86,2)</f>
        <v>0</v>
      </c>
      <c r="K86" s="178" t="s">
        <v>149</v>
      </c>
      <c r="L86" s="41"/>
      <c r="M86" s="183" t="s">
        <v>35</v>
      </c>
      <c r="N86" s="184" t="s">
        <v>51</v>
      </c>
      <c r="O86" s="66"/>
      <c r="P86" s="185">
        <f>O86*H86</f>
        <v>0</v>
      </c>
      <c r="Q86" s="185">
        <v>0</v>
      </c>
      <c r="R86" s="185">
        <f>Q86*H86</f>
        <v>0</v>
      </c>
      <c r="S86" s="185">
        <v>0</v>
      </c>
      <c r="T86" s="186">
        <f>S86*H86</f>
        <v>0</v>
      </c>
      <c r="U86" s="36"/>
      <c r="V86" s="36"/>
      <c r="W86" s="36"/>
      <c r="X86" s="36"/>
      <c r="Y86" s="36"/>
      <c r="Z86" s="36"/>
      <c r="AA86" s="36"/>
      <c r="AB86" s="36"/>
      <c r="AC86" s="36"/>
      <c r="AD86" s="36"/>
      <c r="AE86" s="36"/>
      <c r="AR86" s="187" t="s">
        <v>307</v>
      </c>
      <c r="AT86" s="187" t="s">
        <v>145</v>
      </c>
      <c r="AU86" s="187" t="s">
        <v>89</v>
      </c>
      <c r="AY86" s="18" t="s">
        <v>142</v>
      </c>
      <c r="BE86" s="188">
        <f>IF(N86="základní",J86,0)</f>
        <v>0</v>
      </c>
      <c r="BF86" s="188">
        <f>IF(N86="snížená",J86,0)</f>
        <v>0</v>
      </c>
      <c r="BG86" s="188">
        <f>IF(N86="zákl. přenesená",J86,0)</f>
        <v>0</v>
      </c>
      <c r="BH86" s="188">
        <f>IF(N86="sníž. přenesená",J86,0)</f>
        <v>0</v>
      </c>
      <c r="BI86" s="188">
        <f>IF(N86="nulová",J86,0)</f>
        <v>0</v>
      </c>
      <c r="BJ86" s="18" t="s">
        <v>21</v>
      </c>
      <c r="BK86" s="188">
        <f>ROUND(I86*H86,2)</f>
        <v>0</v>
      </c>
      <c r="BL86" s="18" t="s">
        <v>307</v>
      </c>
      <c r="BM86" s="187" t="s">
        <v>2156</v>
      </c>
    </row>
    <row r="87" spans="1:65" s="2" customFormat="1" ht="24.2" customHeight="1">
      <c r="A87" s="36"/>
      <c r="B87" s="37"/>
      <c r="C87" s="176" t="s">
        <v>156</v>
      </c>
      <c r="D87" s="176" t="s">
        <v>145</v>
      </c>
      <c r="E87" s="177" t="s">
        <v>2157</v>
      </c>
      <c r="F87" s="178" t="s">
        <v>2158</v>
      </c>
      <c r="G87" s="179" t="s">
        <v>148</v>
      </c>
      <c r="H87" s="180">
        <v>1</v>
      </c>
      <c r="I87" s="181"/>
      <c r="J87" s="182">
        <f>ROUND(I87*H87,2)</f>
        <v>0</v>
      </c>
      <c r="K87" s="178" t="s">
        <v>149</v>
      </c>
      <c r="L87" s="41"/>
      <c r="M87" s="183" t="s">
        <v>35</v>
      </c>
      <c r="N87" s="184" t="s">
        <v>51</v>
      </c>
      <c r="O87" s="66"/>
      <c r="P87" s="185">
        <f>O87*H87</f>
        <v>0</v>
      </c>
      <c r="Q87" s="185">
        <v>0</v>
      </c>
      <c r="R87" s="185">
        <f>Q87*H87</f>
        <v>0</v>
      </c>
      <c r="S87" s="185">
        <v>0</v>
      </c>
      <c r="T87" s="186">
        <f>S87*H87</f>
        <v>0</v>
      </c>
      <c r="U87" s="36"/>
      <c r="V87" s="36"/>
      <c r="W87" s="36"/>
      <c r="X87" s="36"/>
      <c r="Y87" s="36"/>
      <c r="Z87" s="36"/>
      <c r="AA87" s="36"/>
      <c r="AB87" s="36"/>
      <c r="AC87" s="36"/>
      <c r="AD87" s="36"/>
      <c r="AE87" s="36"/>
      <c r="AR87" s="187" t="s">
        <v>307</v>
      </c>
      <c r="AT87" s="187" t="s">
        <v>145</v>
      </c>
      <c r="AU87" s="187" t="s">
        <v>89</v>
      </c>
      <c r="AY87" s="18" t="s">
        <v>142</v>
      </c>
      <c r="BE87" s="188">
        <f>IF(N87="základní",J87,0)</f>
        <v>0</v>
      </c>
      <c r="BF87" s="188">
        <f>IF(N87="snížená",J87,0)</f>
        <v>0</v>
      </c>
      <c r="BG87" s="188">
        <f>IF(N87="zákl. přenesená",J87,0)</f>
        <v>0</v>
      </c>
      <c r="BH87" s="188">
        <f>IF(N87="sníž. přenesená",J87,0)</f>
        <v>0</v>
      </c>
      <c r="BI87" s="188">
        <f>IF(N87="nulová",J87,0)</f>
        <v>0</v>
      </c>
      <c r="BJ87" s="18" t="s">
        <v>21</v>
      </c>
      <c r="BK87" s="188">
        <f>ROUND(I87*H87,2)</f>
        <v>0</v>
      </c>
      <c r="BL87" s="18" t="s">
        <v>307</v>
      </c>
      <c r="BM87" s="187" t="s">
        <v>2159</v>
      </c>
    </row>
    <row r="88" spans="1:65" s="2" customFormat="1" ht="24.2" customHeight="1">
      <c r="A88" s="36"/>
      <c r="B88" s="37"/>
      <c r="C88" s="176" t="s">
        <v>161</v>
      </c>
      <c r="D88" s="176" t="s">
        <v>145</v>
      </c>
      <c r="E88" s="177" t="s">
        <v>2160</v>
      </c>
      <c r="F88" s="178" t="s">
        <v>2161</v>
      </c>
      <c r="G88" s="179" t="s">
        <v>148</v>
      </c>
      <c r="H88" s="180">
        <v>1</v>
      </c>
      <c r="I88" s="181"/>
      <c r="J88" s="182">
        <f>ROUND(I88*H88,2)</f>
        <v>0</v>
      </c>
      <c r="K88" s="178" t="s">
        <v>149</v>
      </c>
      <c r="L88" s="41"/>
      <c r="M88" s="183" t="s">
        <v>35</v>
      </c>
      <c r="N88" s="184" t="s">
        <v>51</v>
      </c>
      <c r="O88" s="66"/>
      <c r="P88" s="185">
        <f>O88*H88</f>
        <v>0</v>
      </c>
      <c r="Q88" s="185">
        <v>0</v>
      </c>
      <c r="R88" s="185">
        <f>Q88*H88</f>
        <v>0</v>
      </c>
      <c r="S88" s="185">
        <v>0</v>
      </c>
      <c r="T88" s="186">
        <f>S88*H88</f>
        <v>0</v>
      </c>
      <c r="U88" s="36"/>
      <c r="V88" s="36"/>
      <c r="W88" s="36"/>
      <c r="X88" s="36"/>
      <c r="Y88" s="36"/>
      <c r="Z88" s="36"/>
      <c r="AA88" s="36"/>
      <c r="AB88" s="36"/>
      <c r="AC88" s="36"/>
      <c r="AD88" s="36"/>
      <c r="AE88" s="36"/>
      <c r="AR88" s="187" t="s">
        <v>307</v>
      </c>
      <c r="AT88" s="187" t="s">
        <v>145</v>
      </c>
      <c r="AU88" s="187" t="s">
        <v>89</v>
      </c>
      <c r="AY88" s="18" t="s">
        <v>142</v>
      </c>
      <c r="BE88" s="188">
        <f>IF(N88="základní",J88,0)</f>
        <v>0</v>
      </c>
      <c r="BF88" s="188">
        <f>IF(N88="snížená",J88,0)</f>
        <v>0</v>
      </c>
      <c r="BG88" s="188">
        <f>IF(N88="zákl. přenesená",J88,0)</f>
        <v>0</v>
      </c>
      <c r="BH88" s="188">
        <f>IF(N88="sníž. přenesená",J88,0)</f>
        <v>0</v>
      </c>
      <c r="BI88" s="188">
        <f>IF(N88="nulová",J88,0)</f>
        <v>0</v>
      </c>
      <c r="BJ88" s="18" t="s">
        <v>21</v>
      </c>
      <c r="BK88" s="188">
        <f>ROUND(I88*H88,2)</f>
        <v>0</v>
      </c>
      <c r="BL88" s="18" t="s">
        <v>307</v>
      </c>
      <c r="BM88" s="187" t="s">
        <v>2162</v>
      </c>
    </row>
    <row r="89" spans="1:65" s="2" customFormat="1" ht="24.2" customHeight="1">
      <c r="A89" s="36"/>
      <c r="B89" s="37"/>
      <c r="C89" s="176" t="s">
        <v>141</v>
      </c>
      <c r="D89" s="176" t="s">
        <v>145</v>
      </c>
      <c r="E89" s="177" t="s">
        <v>2163</v>
      </c>
      <c r="F89" s="178" t="s">
        <v>2164</v>
      </c>
      <c r="G89" s="179" t="s">
        <v>148</v>
      </c>
      <c r="H89" s="180">
        <v>1</v>
      </c>
      <c r="I89" s="181"/>
      <c r="J89" s="182">
        <f>ROUND(I89*H89,2)</f>
        <v>0</v>
      </c>
      <c r="K89" s="178" t="s">
        <v>149</v>
      </c>
      <c r="L89" s="41"/>
      <c r="M89" s="183" t="s">
        <v>35</v>
      </c>
      <c r="N89" s="184" t="s">
        <v>51</v>
      </c>
      <c r="O89" s="66"/>
      <c r="P89" s="185">
        <f>O89*H89</f>
        <v>0</v>
      </c>
      <c r="Q89" s="185">
        <v>0</v>
      </c>
      <c r="R89" s="185">
        <f>Q89*H89</f>
        <v>0</v>
      </c>
      <c r="S89" s="185">
        <v>0</v>
      </c>
      <c r="T89" s="186">
        <f>S89*H89</f>
        <v>0</v>
      </c>
      <c r="U89" s="36"/>
      <c r="V89" s="36"/>
      <c r="W89" s="36"/>
      <c r="X89" s="36"/>
      <c r="Y89" s="36"/>
      <c r="Z89" s="36"/>
      <c r="AA89" s="36"/>
      <c r="AB89" s="36"/>
      <c r="AC89" s="36"/>
      <c r="AD89" s="36"/>
      <c r="AE89" s="36"/>
      <c r="AR89" s="187" t="s">
        <v>307</v>
      </c>
      <c r="AT89" s="187" t="s">
        <v>145</v>
      </c>
      <c r="AU89" s="187" t="s">
        <v>89</v>
      </c>
      <c r="AY89" s="18" t="s">
        <v>142</v>
      </c>
      <c r="BE89" s="188">
        <f>IF(N89="základní",J89,0)</f>
        <v>0</v>
      </c>
      <c r="BF89" s="188">
        <f>IF(N89="snížená",J89,0)</f>
        <v>0</v>
      </c>
      <c r="BG89" s="188">
        <f>IF(N89="zákl. přenesená",J89,0)</f>
        <v>0</v>
      </c>
      <c r="BH89" s="188">
        <f>IF(N89="sníž. přenesená",J89,0)</f>
        <v>0</v>
      </c>
      <c r="BI89" s="188">
        <f>IF(N89="nulová",J89,0)</f>
        <v>0</v>
      </c>
      <c r="BJ89" s="18" t="s">
        <v>21</v>
      </c>
      <c r="BK89" s="188">
        <f>ROUND(I89*H89,2)</f>
        <v>0</v>
      </c>
      <c r="BL89" s="18" t="s">
        <v>307</v>
      </c>
      <c r="BM89" s="187" t="s">
        <v>2165</v>
      </c>
    </row>
    <row r="90" spans="1:65" s="2" customFormat="1" ht="39">
      <c r="A90" s="36"/>
      <c r="B90" s="37"/>
      <c r="C90" s="38"/>
      <c r="D90" s="196" t="s">
        <v>238</v>
      </c>
      <c r="E90" s="38"/>
      <c r="F90" s="217" t="s">
        <v>2166</v>
      </c>
      <c r="G90" s="38"/>
      <c r="H90" s="38"/>
      <c r="I90" s="218"/>
      <c r="J90" s="38"/>
      <c r="K90" s="38"/>
      <c r="L90" s="41"/>
      <c r="M90" s="219"/>
      <c r="N90" s="220"/>
      <c r="O90" s="66"/>
      <c r="P90" s="66"/>
      <c r="Q90" s="66"/>
      <c r="R90" s="66"/>
      <c r="S90" s="66"/>
      <c r="T90" s="67"/>
      <c r="U90" s="36"/>
      <c r="V90" s="36"/>
      <c r="W90" s="36"/>
      <c r="X90" s="36"/>
      <c r="Y90" s="36"/>
      <c r="Z90" s="36"/>
      <c r="AA90" s="36"/>
      <c r="AB90" s="36"/>
      <c r="AC90" s="36"/>
      <c r="AD90" s="36"/>
      <c r="AE90" s="36"/>
      <c r="AT90" s="18" t="s">
        <v>238</v>
      </c>
      <c r="AU90" s="18" t="s">
        <v>89</v>
      </c>
    </row>
    <row r="91" spans="1:65" s="2" customFormat="1" ht="24.2" customHeight="1">
      <c r="A91" s="36"/>
      <c r="B91" s="37"/>
      <c r="C91" s="176" t="s">
        <v>252</v>
      </c>
      <c r="D91" s="176" t="s">
        <v>145</v>
      </c>
      <c r="E91" s="177" t="s">
        <v>2167</v>
      </c>
      <c r="F91" s="178" t="s">
        <v>2168</v>
      </c>
      <c r="G91" s="179" t="s">
        <v>148</v>
      </c>
      <c r="H91" s="180">
        <v>1</v>
      </c>
      <c r="I91" s="181"/>
      <c r="J91" s="182">
        <f>ROUND(I91*H91,2)</f>
        <v>0</v>
      </c>
      <c r="K91" s="178" t="s">
        <v>149</v>
      </c>
      <c r="L91" s="41"/>
      <c r="M91" s="183" t="s">
        <v>35</v>
      </c>
      <c r="N91" s="184" t="s">
        <v>51</v>
      </c>
      <c r="O91" s="66"/>
      <c r="P91" s="185">
        <f>O91*H91</f>
        <v>0</v>
      </c>
      <c r="Q91" s="185">
        <v>0</v>
      </c>
      <c r="R91" s="185">
        <f>Q91*H91</f>
        <v>0</v>
      </c>
      <c r="S91" s="185">
        <v>0</v>
      </c>
      <c r="T91" s="186">
        <f>S91*H91</f>
        <v>0</v>
      </c>
      <c r="U91" s="36"/>
      <c r="V91" s="36"/>
      <c r="W91" s="36"/>
      <c r="X91" s="36"/>
      <c r="Y91" s="36"/>
      <c r="Z91" s="36"/>
      <c r="AA91" s="36"/>
      <c r="AB91" s="36"/>
      <c r="AC91" s="36"/>
      <c r="AD91" s="36"/>
      <c r="AE91" s="36"/>
      <c r="AR91" s="187" t="s">
        <v>307</v>
      </c>
      <c r="AT91" s="187" t="s">
        <v>145</v>
      </c>
      <c r="AU91" s="187" t="s">
        <v>89</v>
      </c>
      <c r="AY91" s="18" t="s">
        <v>142</v>
      </c>
      <c r="BE91" s="188">
        <f>IF(N91="základní",J91,0)</f>
        <v>0</v>
      </c>
      <c r="BF91" s="188">
        <f>IF(N91="snížená",J91,0)</f>
        <v>0</v>
      </c>
      <c r="BG91" s="188">
        <f>IF(N91="zákl. přenesená",J91,0)</f>
        <v>0</v>
      </c>
      <c r="BH91" s="188">
        <f>IF(N91="sníž. přenesená",J91,0)</f>
        <v>0</v>
      </c>
      <c r="BI91" s="188">
        <f>IF(N91="nulová",J91,0)</f>
        <v>0</v>
      </c>
      <c r="BJ91" s="18" t="s">
        <v>21</v>
      </c>
      <c r="BK91" s="188">
        <f>ROUND(I91*H91,2)</f>
        <v>0</v>
      </c>
      <c r="BL91" s="18" t="s">
        <v>307</v>
      </c>
      <c r="BM91" s="187" t="s">
        <v>2169</v>
      </c>
    </row>
    <row r="92" spans="1:65" s="2" customFormat="1" ht="39">
      <c r="A92" s="36"/>
      <c r="B92" s="37"/>
      <c r="C92" s="38"/>
      <c r="D92" s="196" t="s">
        <v>238</v>
      </c>
      <c r="E92" s="38"/>
      <c r="F92" s="217" t="s">
        <v>2166</v>
      </c>
      <c r="G92" s="38"/>
      <c r="H92" s="38"/>
      <c r="I92" s="218"/>
      <c r="J92" s="38"/>
      <c r="K92" s="38"/>
      <c r="L92" s="41"/>
      <c r="M92" s="219"/>
      <c r="N92" s="220"/>
      <c r="O92" s="66"/>
      <c r="P92" s="66"/>
      <c r="Q92" s="66"/>
      <c r="R92" s="66"/>
      <c r="S92" s="66"/>
      <c r="T92" s="67"/>
      <c r="U92" s="36"/>
      <c r="V92" s="36"/>
      <c r="W92" s="36"/>
      <c r="X92" s="36"/>
      <c r="Y92" s="36"/>
      <c r="Z92" s="36"/>
      <c r="AA92" s="36"/>
      <c r="AB92" s="36"/>
      <c r="AC92" s="36"/>
      <c r="AD92" s="36"/>
      <c r="AE92" s="36"/>
      <c r="AT92" s="18" t="s">
        <v>238</v>
      </c>
      <c r="AU92" s="18" t="s">
        <v>89</v>
      </c>
    </row>
    <row r="93" spans="1:65" s="2" customFormat="1" ht="24.2" customHeight="1">
      <c r="A93" s="36"/>
      <c r="B93" s="37"/>
      <c r="C93" s="176" t="s">
        <v>170</v>
      </c>
      <c r="D93" s="176" t="s">
        <v>145</v>
      </c>
      <c r="E93" s="177" t="s">
        <v>2170</v>
      </c>
      <c r="F93" s="178" t="s">
        <v>2171</v>
      </c>
      <c r="G93" s="179" t="s">
        <v>2172</v>
      </c>
      <c r="H93" s="241"/>
      <c r="I93" s="181"/>
      <c r="J93" s="182">
        <f>ROUND(I93*H93,2)</f>
        <v>0</v>
      </c>
      <c r="K93" s="178" t="s">
        <v>149</v>
      </c>
      <c r="L93" s="41"/>
      <c r="M93" s="183" t="s">
        <v>35</v>
      </c>
      <c r="N93" s="184" t="s">
        <v>51</v>
      </c>
      <c r="O93" s="66"/>
      <c r="P93" s="185">
        <f>O93*H93</f>
        <v>0</v>
      </c>
      <c r="Q93" s="185">
        <v>0</v>
      </c>
      <c r="R93" s="185">
        <f>Q93*H93</f>
        <v>0</v>
      </c>
      <c r="S93" s="185">
        <v>0</v>
      </c>
      <c r="T93" s="186">
        <f>S93*H93</f>
        <v>0</v>
      </c>
      <c r="U93" s="36"/>
      <c r="V93" s="36"/>
      <c r="W93" s="36"/>
      <c r="X93" s="36"/>
      <c r="Y93" s="36"/>
      <c r="Z93" s="36"/>
      <c r="AA93" s="36"/>
      <c r="AB93" s="36"/>
      <c r="AC93" s="36"/>
      <c r="AD93" s="36"/>
      <c r="AE93" s="36"/>
      <c r="AR93" s="187" t="s">
        <v>307</v>
      </c>
      <c r="AT93" s="187" t="s">
        <v>145</v>
      </c>
      <c r="AU93" s="187" t="s">
        <v>89</v>
      </c>
      <c r="AY93" s="18" t="s">
        <v>142</v>
      </c>
      <c r="BE93" s="188">
        <f>IF(N93="základní",J93,0)</f>
        <v>0</v>
      </c>
      <c r="BF93" s="188">
        <f>IF(N93="snížená",J93,0)</f>
        <v>0</v>
      </c>
      <c r="BG93" s="188">
        <f>IF(N93="zákl. přenesená",J93,0)</f>
        <v>0</v>
      </c>
      <c r="BH93" s="188">
        <f>IF(N93="sníž. přenesená",J93,0)</f>
        <v>0</v>
      </c>
      <c r="BI93" s="188">
        <f>IF(N93="nulová",J93,0)</f>
        <v>0</v>
      </c>
      <c r="BJ93" s="18" t="s">
        <v>21</v>
      </c>
      <c r="BK93" s="188">
        <f>ROUND(I93*H93,2)</f>
        <v>0</v>
      </c>
      <c r="BL93" s="18" t="s">
        <v>307</v>
      </c>
      <c r="BM93" s="187" t="s">
        <v>2173</v>
      </c>
    </row>
    <row r="94" spans="1:65" s="2" customFormat="1" ht="78">
      <c r="A94" s="36"/>
      <c r="B94" s="37"/>
      <c r="C94" s="38"/>
      <c r="D94" s="196" t="s">
        <v>238</v>
      </c>
      <c r="E94" s="38"/>
      <c r="F94" s="217" t="s">
        <v>589</v>
      </c>
      <c r="G94" s="38"/>
      <c r="H94" s="38"/>
      <c r="I94" s="218"/>
      <c r="J94" s="38"/>
      <c r="K94" s="38"/>
      <c r="L94" s="41"/>
      <c r="M94" s="242"/>
      <c r="N94" s="243"/>
      <c r="O94" s="191"/>
      <c r="P94" s="191"/>
      <c r="Q94" s="191"/>
      <c r="R94" s="191"/>
      <c r="S94" s="191"/>
      <c r="T94" s="244"/>
      <c r="U94" s="36"/>
      <c r="V94" s="36"/>
      <c r="W94" s="36"/>
      <c r="X94" s="36"/>
      <c r="Y94" s="36"/>
      <c r="Z94" s="36"/>
      <c r="AA94" s="36"/>
      <c r="AB94" s="36"/>
      <c r="AC94" s="36"/>
      <c r="AD94" s="36"/>
      <c r="AE94" s="36"/>
      <c r="AT94" s="18" t="s">
        <v>238</v>
      </c>
      <c r="AU94" s="18" t="s">
        <v>89</v>
      </c>
    </row>
    <row r="95" spans="1:65" s="2" customFormat="1" ht="6.95" customHeight="1">
      <c r="A95" s="36"/>
      <c r="B95" s="49"/>
      <c r="C95" s="50"/>
      <c r="D95" s="50"/>
      <c r="E95" s="50"/>
      <c r="F95" s="50"/>
      <c r="G95" s="50"/>
      <c r="H95" s="50"/>
      <c r="I95" s="50"/>
      <c r="J95" s="50"/>
      <c r="K95" s="50"/>
      <c r="L95" s="41"/>
      <c r="M95" s="36"/>
      <c r="O95" s="36"/>
      <c r="P95" s="36"/>
      <c r="Q95" s="36"/>
      <c r="R95" s="36"/>
      <c r="S95" s="36"/>
      <c r="T95" s="36"/>
      <c r="U95" s="36"/>
      <c r="V95" s="36"/>
      <c r="W95" s="36"/>
      <c r="X95" s="36"/>
      <c r="Y95" s="36"/>
      <c r="Z95" s="36"/>
      <c r="AA95" s="36"/>
      <c r="AB95" s="36"/>
      <c r="AC95" s="36"/>
      <c r="AD95" s="36"/>
      <c r="AE95" s="36"/>
    </row>
  </sheetData>
  <sheetProtection algorithmName="SHA-512" hashValue="5YMM6HUi8jAHgpVIuOj4AkmL/NMvE87eSIdS5uw8sneTrNcf1l54ImlbI0UyIDQxvgWJoM9Gn4acyXP9lpkH9Q==" saltValue="T3puy83Trru4RIZXd7wGh26nhTY6Qct2yROjf5TF+wMKCFS6J7Rw4QTFiRNqkqNi2ejb99ZBz57lUE3Gy7ge8g==" spinCount="100000" sheet="1" objects="1" scenarios="1" formatColumns="0" formatRows="0" autoFilter="0"/>
  <autoFilter ref="C80:K94"/>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25</vt:i4>
      </vt:variant>
    </vt:vector>
  </HeadingPairs>
  <TitlesOfParts>
    <vt:vector size="38" baseType="lpstr">
      <vt:lpstr>Rekapitulace stavby</vt:lpstr>
      <vt:lpstr>200101 - Úprava objektu R...</vt:lpstr>
      <vt:lpstr>200101-D.1.1 - Architekto...</vt:lpstr>
      <vt:lpstr>200101-D.1.1.2 - Architek...</vt:lpstr>
      <vt:lpstr>200101-D.1.4.1 - Vytápění </vt:lpstr>
      <vt:lpstr>200101-D.1.4.2 - Zdravote...</vt:lpstr>
      <vt:lpstr>200101-D.1.4.3 - Vzduchot...</vt:lpstr>
      <vt:lpstr>200101-D.1.4.31 - Klimati...</vt:lpstr>
      <vt:lpstr>200101-D.1.4.4 - Elektron...</vt:lpstr>
      <vt:lpstr>200101-D.1.4.5 - Silnopro...</vt:lpstr>
      <vt:lpstr>200101-INT - Vybavení int...</vt:lpstr>
      <vt:lpstr>02 - Odbourání zídek a sa...</vt:lpstr>
      <vt:lpstr>Pokyny pro vyplnění</vt:lpstr>
      <vt:lpstr>'02 - Odbourání zídek a sa...'!Názvy_tisku</vt:lpstr>
      <vt:lpstr>'200101 - Úprava objektu R...'!Názvy_tisku</vt:lpstr>
      <vt:lpstr>'200101-D.1.1 - Architekto...'!Názvy_tisku</vt:lpstr>
      <vt:lpstr>'200101-D.1.1.2 - Architek...'!Názvy_tisku</vt:lpstr>
      <vt:lpstr>'200101-D.1.4.1 - Vytápění '!Názvy_tisku</vt:lpstr>
      <vt:lpstr>'200101-D.1.4.2 - Zdravote...'!Názvy_tisku</vt:lpstr>
      <vt:lpstr>'200101-D.1.4.3 - Vzduchot...'!Názvy_tisku</vt:lpstr>
      <vt:lpstr>'200101-D.1.4.31 - Klimati...'!Názvy_tisku</vt:lpstr>
      <vt:lpstr>'200101-D.1.4.4 - Elektron...'!Názvy_tisku</vt:lpstr>
      <vt:lpstr>'200101-D.1.4.5 - Silnopro...'!Názvy_tisku</vt:lpstr>
      <vt:lpstr>'200101-INT - Vybavení int...'!Názvy_tisku</vt:lpstr>
      <vt:lpstr>'Rekapitulace stavby'!Názvy_tisku</vt:lpstr>
      <vt:lpstr>'02 - Odbourání zídek a sa...'!Oblast_tisku</vt:lpstr>
      <vt:lpstr>'200101 - Úprava objektu R...'!Oblast_tisku</vt:lpstr>
      <vt:lpstr>'200101-D.1.1 - Architekto...'!Oblast_tisku</vt:lpstr>
      <vt:lpstr>'200101-D.1.1.2 - Architek...'!Oblast_tisku</vt:lpstr>
      <vt:lpstr>'200101-D.1.4.1 - Vytápění '!Oblast_tisku</vt:lpstr>
      <vt:lpstr>'200101-D.1.4.2 - Zdravote...'!Oblast_tisku</vt:lpstr>
      <vt:lpstr>'200101-D.1.4.3 - Vzduchot...'!Oblast_tisku</vt:lpstr>
      <vt:lpstr>'200101-D.1.4.31 - Klimati...'!Oblast_tisku</vt:lpstr>
      <vt:lpstr>'200101-D.1.4.4 - Elektron...'!Oblast_tisku</vt:lpstr>
      <vt:lpstr>'200101-D.1.4.5 - Silnopro...'!Oblast_tisku</vt:lpstr>
      <vt:lpstr>'200101-INT - Vybavení int...'!Oblast_tisku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DESKTOP-MHCHU42\lenka</dc:creator>
  <cp:lastModifiedBy>Tomáš Večeřa</cp:lastModifiedBy>
  <dcterms:created xsi:type="dcterms:W3CDTF">2020-11-12T16:00:18Z</dcterms:created>
  <dcterms:modified xsi:type="dcterms:W3CDTF">2020-11-19T06:52:35Z</dcterms:modified>
</cp:coreProperties>
</file>